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<sst xmlns="http://schemas.openxmlformats.org/spreadsheetml/2006/main" count="203" uniqueCount="150">
  <si>
    <t>Konto</t>
  </si>
  <si>
    <t>Kontingent ungdom</t>
  </si>
  <si>
    <t>Kontingent seniorer</t>
  </si>
  <si>
    <t>Kontingent familie</t>
  </si>
  <si>
    <t>Kontingent passive</t>
  </si>
  <si>
    <t>Medlemstilskud Kolding kommune</t>
  </si>
  <si>
    <t>Lokaletilskud Kolding kommune</t>
  </si>
  <si>
    <t>Cafe-Noir stafetten</t>
  </si>
  <si>
    <t>Fidusløb</t>
  </si>
  <si>
    <t>I alt tilskud Kolding kommune</t>
  </si>
  <si>
    <t>DOFkontingent</t>
  </si>
  <si>
    <t>SIK kontingent</t>
  </si>
  <si>
    <t>Skytteforen. Kontingent</t>
  </si>
  <si>
    <t>Tilskud startafg. Ungdom</t>
  </si>
  <si>
    <t>Tilskud til løb (Div.match)</t>
  </si>
  <si>
    <t>Klubture</t>
  </si>
  <si>
    <t>Sæsonafslutning</t>
  </si>
  <si>
    <t>Børnedage</t>
  </si>
  <si>
    <t>Ungdomstræning</t>
  </si>
  <si>
    <t>Klubblad</t>
  </si>
  <si>
    <t>Møder</t>
  </si>
  <si>
    <t>Porto</t>
  </si>
  <si>
    <t>Forsikring</t>
  </si>
  <si>
    <t>Telefongodtgørelse</t>
  </si>
  <si>
    <t>Renteindtægter</t>
  </si>
  <si>
    <t>I alt indtægter</t>
  </si>
  <si>
    <t>I alt udgifter</t>
  </si>
  <si>
    <t>I alt kontingenter</t>
  </si>
  <si>
    <t>I alt administration</t>
  </si>
  <si>
    <t>Indtægter:</t>
  </si>
  <si>
    <t>I alt arrangementer</t>
  </si>
  <si>
    <t>Udgifter:</t>
  </si>
  <si>
    <t xml:space="preserve">         Sum</t>
  </si>
  <si>
    <t xml:space="preserve">       Sum</t>
  </si>
  <si>
    <t>Budget 2006</t>
  </si>
  <si>
    <t>Kolding-løbet</t>
  </si>
  <si>
    <t>Salg af kort og kortfiler</t>
  </si>
  <si>
    <t>C-løb i Fovslet</t>
  </si>
  <si>
    <t>KM dag i Frederikshåb</t>
  </si>
  <si>
    <t>Tøjudlån ungdom</t>
  </si>
  <si>
    <t>I alt kontingent</t>
  </si>
  <si>
    <t>Seniorkurser og lederuddannelse</t>
  </si>
  <si>
    <t>I alt klubarr. og kurser</t>
  </si>
  <si>
    <t>Kontorartikler</t>
  </si>
  <si>
    <t>Leje af klublokale</t>
  </si>
  <si>
    <t>Præmier, gaver</t>
  </si>
  <si>
    <t>IT-udgifter</t>
  </si>
  <si>
    <t>PR-materiale</t>
  </si>
  <si>
    <t>Store anskaffelser</t>
  </si>
  <si>
    <t>Andet materiel</t>
  </si>
  <si>
    <t>Finansielle poster:</t>
  </si>
  <si>
    <t>Bankgebyrer</t>
  </si>
  <si>
    <t>Finansielle indtægter</t>
  </si>
  <si>
    <t>Årets overskud/underskud</t>
  </si>
  <si>
    <t>I alt ungdom</t>
  </si>
  <si>
    <t>Udgifter vedr. kortfremstilling</t>
  </si>
  <si>
    <t xml:space="preserve">Finansielle indtægter </t>
  </si>
  <si>
    <t>Resultat pr. 31.12.06</t>
  </si>
  <si>
    <t>Budget 2007</t>
  </si>
  <si>
    <t>Tilskud lederuddannelse Kolding kommune</t>
  </si>
  <si>
    <t>Regnskab for regnskabsåret 2006</t>
  </si>
  <si>
    <t>JFM lang</t>
  </si>
  <si>
    <t>DM sprint</t>
  </si>
  <si>
    <t>MTB o-løb</t>
  </si>
  <si>
    <t>O-biathlon</t>
  </si>
  <si>
    <t>Ungdomsture, sommerlejr</t>
  </si>
  <si>
    <t>Ungdomskurser</t>
  </si>
  <si>
    <t>Renovering af klublokale</t>
  </si>
  <si>
    <t>Diverse udgifter</t>
  </si>
  <si>
    <t>Afskrivninger:</t>
  </si>
  <si>
    <t>Afskrivning af kortbeholdning til 0</t>
  </si>
  <si>
    <t>Over/underskud før renter og afskrivning</t>
  </si>
  <si>
    <t>Afskrivning af kortbeholdning</t>
  </si>
  <si>
    <r>
      <t>Træningsløb og andre arrangem</t>
    </r>
    <r>
      <rPr>
        <i/>
        <sz val="10"/>
        <rFont val="Arial"/>
        <family val="2"/>
      </rPr>
      <t>.</t>
    </r>
  </si>
  <si>
    <t>UDKAST</t>
  </si>
  <si>
    <t>Tilsk. lederuddannelse Kolding kom.</t>
  </si>
  <si>
    <t>Tilskud til klubtøj</t>
  </si>
  <si>
    <t>Aktiver:</t>
  </si>
  <si>
    <t>Tilgodeh.startafg. hos medlemmer</t>
  </si>
  <si>
    <t>Sydbank, kt. Nr. 7040 121557</t>
  </si>
  <si>
    <t>Sydbank kt. Nr. 7040 4004973</t>
  </si>
  <si>
    <t>Sydbank, kt. nr. 7040 339290, løbskt.</t>
  </si>
  <si>
    <t>Sydbank, aftalekt. 7040 9735624</t>
  </si>
  <si>
    <t>Aktiver i alt</t>
  </si>
  <si>
    <t>Passiver:</t>
  </si>
  <si>
    <t>Forudbetalt startafg. af medlemmer</t>
  </si>
  <si>
    <t>Passiver i alt</t>
  </si>
  <si>
    <t>Regnskabet er revideret og fundet i overensstemmelse med klubbens vedtægter</t>
  </si>
  <si>
    <t>I bestyrelsen:</t>
  </si>
  <si>
    <t>Ungdomsaktiviteter</t>
  </si>
  <si>
    <t>Trimtex tøjbeholdning</t>
  </si>
  <si>
    <t xml:space="preserve"> </t>
  </si>
  <si>
    <t>Konto:</t>
  </si>
  <si>
    <t>for Kolding Orienterings Klub</t>
  </si>
  <si>
    <t>Printer og printerpatroner</t>
  </si>
  <si>
    <t>Udgifter</t>
  </si>
  <si>
    <t>Indtægter</t>
  </si>
  <si>
    <t>Revisor:</t>
  </si>
  <si>
    <t>Kontingent, seniorer</t>
  </si>
  <si>
    <t>Udgifter til korttegning</t>
  </si>
  <si>
    <t>Overskud/underskud før renter</t>
  </si>
  <si>
    <r>
      <t>Træningsløb og andre arrangem</t>
    </r>
    <r>
      <rPr>
        <i/>
        <sz val="11"/>
        <rFont val="Arial"/>
        <family val="2"/>
      </rPr>
      <t>.</t>
    </r>
  </si>
  <si>
    <t>I alt underskud/overskud</t>
  </si>
  <si>
    <t>Natcup Syd</t>
  </si>
  <si>
    <t xml:space="preserve">Lillebælt halvmarathon </t>
  </si>
  <si>
    <t>Night-Trail</t>
  </si>
  <si>
    <t>Indestående til køb af ammuniation</t>
  </si>
  <si>
    <t>Porto og fragt</t>
  </si>
  <si>
    <t>KIR Kontingent</t>
  </si>
  <si>
    <t>Beholdning på bankkonti er dokumenteret.</t>
  </si>
  <si>
    <t>Indest. Talentudvikling TVO</t>
  </si>
  <si>
    <t xml:space="preserve">Indtægt ved udleje af SportIdent </t>
  </si>
  <si>
    <t>Kontingent Sydkredsens Venner</t>
  </si>
  <si>
    <t>Hjemmeside</t>
  </si>
  <si>
    <t>Skyldige omkostninger</t>
  </si>
  <si>
    <t>Salg af kort og kortfiler (WOCarr.)</t>
  </si>
  <si>
    <t>Vedligeholdelse af klublokale</t>
  </si>
  <si>
    <t>KlubWOC2020, ungdom</t>
  </si>
  <si>
    <t>Ungdomstrænerkurser</t>
  </si>
  <si>
    <t>Coronatilskud fra DIF</t>
  </si>
  <si>
    <t>Godtgørelse til ungdomstrænere</t>
  </si>
  <si>
    <t>Tilgodehavende, påsken 2020</t>
  </si>
  <si>
    <t>DOF kontingent</t>
  </si>
  <si>
    <t>Budget 2021</t>
  </si>
  <si>
    <t>JFM lang i Frederikshåb</t>
  </si>
  <si>
    <t>Biathlon/MTBO stævne</t>
  </si>
  <si>
    <t>Kontingenter TC Syd og TVO</t>
  </si>
  <si>
    <t>Bankgebyrer og renteudgifter</t>
  </si>
  <si>
    <t>Andre tilgodehavender</t>
  </si>
  <si>
    <t>Regnskab for regnskabsåret 2021</t>
  </si>
  <si>
    <t>Resultat pr. 31.12.21</t>
  </si>
  <si>
    <t>Budget 2022</t>
  </si>
  <si>
    <t>Div. Match i Frederikshåb</t>
  </si>
  <si>
    <t>M nat Frederikshåb</t>
  </si>
  <si>
    <t xml:space="preserve">Ansøgning om yderl. Coronastøtte </t>
  </si>
  <si>
    <t>Find Vej Dag</t>
  </si>
  <si>
    <t>Leje gymnastiksal, onsdagstræning</t>
  </si>
  <si>
    <t>Klubtilskud startafgifter</t>
  </si>
  <si>
    <t>U-18 samlinger, træningslejr</t>
  </si>
  <si>
    <t>Møder, generalfortsamling</t>
  </si>
  <si>
    <t>Sponsorstøtte til køb af PC</t>
  </si>
  <si>
    <t>Køb af PC</t>
  </si>
  <si>
    <t>Diverse gebyrer, Sydbank</t>
  </si>
  <si>
    <t>Egenkapital pr 1/1-2021</t>
  </si>
  <si>
    <t>Egenkapital pr. 31/12-2021</t>
  </si>
  <si>
    <t>Bilagene for regnskabsåret 2021 er gennemgået</t>
  </si>
  <si>
    <t xml:space="preserve">Kolding, den </t>
  </si>
  <si>
    <t xml:space="preserve">Godkendt på generalforsamlingen den </t>
  </si>
  <si>
    <t>Overskud 2021</t>
  </si>
  <si>
    <t>WOC2020/22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</si>
</sst>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.&quot;\ #,##0_);\(&quot;kr.&quot;\ #,##0\)"/>
    <numFmt numFmtId="175" formatCode="&quot;kr.&quot;\ #,##0_);[Red]\(&quot;kr.&quot;\ #,##0\)"/>
    <numFmt numFmtId="176" formatCode="&quot;kr.&quot;\ #,##0.00_);\(&quot;kr.&quot;\ #,##0.00\)"/>
    <numFmt numFmtId="177" formatCode="&quot;kr.&quot;\ #,##0.00_);[Red]\(&quot;kr.&quot;\ #,##0.00\)"/>
    <numFmt numFmtId="178" formatCode="_(&quot;kr.&quot;\ * #,##0_);_(&quot;kr.&quot;\ * \(#,##0\);_(&quot;kr.&quot;\ * &quot;-&quot;_);_(@_)"/>
    <numFmt numFmtId="179" formatCode="_(* #,##0_);_(* \(#,##0\);_(* &quot;-&quot;_);_(@_)"/>
    <numFmt numFmtId="180" formatCode="_(&quot;kr.&quot;\ * #,##0.00_);_(&quot;kr.&quot;\ * \(#,##0.00\);_(&quot;kr.&quot;\ * &quot;-&quot;??_);_(@_)"/>
    <numFmt numFmtId="181" formatCode="_(* #,##0.00_);_(* \(#,##0.00\);_(* &quot;-&quot;??_);_(@_)"/>
    <numFmt numFmtId="182" formatCode="&quot;kr&quot;\ #,##0_);\(&quot;kr&quot;\ #,##0\)"/>
    <numFmt numFmtId="183" formatCode="&quot;kr&quot;\ #,##0_);[Red]\(&quot;kr&quot;\ #,##0\)"/>
    <numFmt numFmtId="184" formatCode="&quot;kr&quot;\ #,##0.00_);\(&quot;kr&quot;\ #,##0.00\)"/>
    <numFmt numFmtId="185" formatCode="&quot;kr&quot;\ #,##0.00_);[Red]\(&quot;kr&quot;\ #,##0.00\)"/>
    <numFmt numFmtId="186" formatCode="_(&quot;kr&quot;\ * #,##0_);_(&quot;kr&quot;\ * \(#,##0\);_(&quot;kr&quot;\ * &quot;-&quot;_);_(@_)"/>
    <numFmt numFmtId="187" formatCode="_(&quot;kr&quot;\ * #,##0.00_);_(&quot;kr&quot;\ * \(#,##0.00\);_(&quot;kr&quot;\ 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0" borderId="3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2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 quotePrefix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</xdr:row>
      <xdr:rowOff>114300</xdr:rowOff>
    </xdr:from>
    <xdr:to>
      <xdr:col>3</xdr:col>
      <xdr:colOff>733425</xdr:colOff>
      <xdr:row>8</xdr:row>
      <xdr:rowOff>38100</xdr:rowOff>
    </xdr:to>
    <xdr:pic>
      <xdr:nvPicPr>
        <xdr:cNvPr id="1" name="Billede 1" descr="kok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6200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36.8515625" style="0" customWidth="1"/>
    <col min="2" max="2" width="15.8515625" style="0" customWidth="1"/>
    <col min="3" max="3" width="19.28125" style="0" customWidth="1"/>
    <col min="4" max="4" width="14.28125" style="0" customWidth="1"/>
    <col min="5" max="5" width="13.140625" style="0" customWidth="1"/>
  </cols>
  <sheetData>
    <row r="1" ht="12.75">
      <c r="A1" t="s">
        <v>91</v>
      </c>
    </row>
    <row r="7" ht="20.25">
      <c r="A7" s="21"/>
    </row>
    <row r="8" ht="18.75">
      <c r="A8" s="48"/>
    </row>
    <row r="9" spans="1:4" ht="18">
      <c r="A9" s="4" t="s">
        <v>129</v>
      </c>
      <c r="B9" s="29"/>
      <c r="C9" s="30"/>
      <c r="D9" s="30"/>
    </row>
    <row r="10" spans="1:4" ht="13.5">
      <c r="A10" s="29" t="s">
        <v>93</v>
      </c>
      <c r="B10" s="30"/>
      <c r="C10" s="30"/>
      <c r="D10" s="30"/>
    </row>
    <row r="11" spans="1:4" ht="13.5">
      <c r="A11" s="30"/>
      <c r="B11" s="30"/>
      <c r="C11" s="30"/>
      <c r="D11" s="30"/>
    </row>
    <row r="12" spans="1:4" ht="13.5">
      <c r="A12" s="30"/>
      <c r="B12" s="30"/>
      <c r="C12" s="30"/>
      <c r="D12" s="30"/>
    </row>
    <row r="13" spans="1:4" ht="13.5">
      <c r="A13" s="30"/>
      <c r="B13" s="30"/>
      <c r="C13" s="30"/>
      <c r="D13" s="30"/>
    </row>
    <row r="14" spans="1:4" ht="13.5">
      <c r="A14" s="30"/>
      <c r="B14" s="30"/>
      <c r="C14" s="30"/>
      <c r="D14" s="30"/>
    </row>
    <row r="15" spans="1:5" ht="13.5">
      <c r="A15" s="30"/>
      <c r="B15" s="30"/>
      <c r="C15" s="29"/>
      <c r="D15" s="29"/>
      <c r="E15" s="1"/>
    </row>
    <row r="16" spans="1:5" ht="13.5">
      <c r="A16" s="30"/>
      <c r="B16" s="30"/>
      <c r="C16" s="29"/>
      <c r="D16" s="29"/>
      <c r="E16" s="1"/>
    </row>
    <row r="17" spans="1:5" ht="13.5">
      <c r="A17" s="30"/>
      <c r="B17" s="30"/>
      <c r="C17" s="29"/>
      <c r="D17" s="29"/>
      <c r="E17" s="1"/>
    </row>
    <row r="18" spans="1:5" ht="13.5">
      <c r="A18" s="29"/>
      <c r="B18" s="29"/>
      <c r="C18" s="29"/>
      <c r="D18" s="29"/>
      <c r="E18" s="1"/>
    </row>
    <row r="19" spans="1:4" s="22" customFormat="1" ht="13.5">
      <c r="A19" s="29" t="s">
        <v>29</v>
      </c>
      <c r="B19" s="30"/>
      <c r="C19" s="30"/>
      <c r="D19" s="30"/>
    </row>
    <row r="20" spans="1:5" s="22" customFormat="1" ht="14.25">
      <c r="A20" s="30" t="s">
        <v>92</v>
      </c>
      <c r="B20" s="23" t="s">
        <v>123</v>
      </c>
      <c r="C20" s="31" t="s">
        <v>130</v>
      </c>
      <c r="D20" s="31" t="s">
        <v>32</v>
      </c>
      <c r="E20" s="23" t="s">
        <v>131</v>
      </c>
    </row>
    <row r="21" spans="1:5" s="22" customFormat="1" ht="14.25">
      <c r="A21" s="30" t="s">
        <v>1</v>
      </c>
      <c r="B21" s="24">
        <v>16500</v>
      </c>
      <c r="C21" s="32">
        <v>17800</v>
      </c>
      <c r="D21" s="31"/>
      <c r="E21" s="24">
        <v>17000</v>
      </c>
    </row>
    <row r="22" spans="1:5" s="22" customFormat="1" ht="13.5">
      <c r="A22" s="30" t="s">
        <v>98</v>
      </c>
      <c r="B22" s="24">
        <v>53000</v>
      </c>
      <c r="C22" s="32">
        <v>54700</v>
      </c>
      <c r="D22" s="32"/>
      <c r="E22" s="24">
        <v>54000</v>
      </c>
    </row>
    <row r="23" spans="1:5" s="22" customFormat="1" ht="13.5">
      <c r="A23" s="30" t="s">
        <v>4</v>
      </c>
      <c r="B23" s="25">
        <v>6000</v>
      </c>
      <c r="C23" s="33">
        <v>6200</v>
      </c>
      <c r="D23" s="30"/>
      <c r="E23" s="25">
        <v>6000</v>
      </c>
    </row>
    <row r="24" spans="1:5" s="22" customFormat="1" ht="13.5">
      <c r="A24" s="30" t="s">
        <v>27</v>
      </c>
      <c r="B24" s="26">
        <f>SUM(B21:B23)</f>
        <v>75500</v>
      </c>
      <c r="C24" s="32">
        <f>SUM(C21:C23)</f>
        <v>78700</v>
      </c>
      <c r="D24" s="34">
        <f>SUM(C21:C23)</f>
        <v>78700</v>
      </c>
      <c r="E24" s="26">
        <f>SUM(E21:E23)</f>
        <v>77000</v>
      </c>
    </row>
    <row r="25" spans="1:4" s="22" customFormat="1" ht="13.5">
      <c r="A25" s="30"/>
      <c r="B25" s="24"/>
      <c r="C25" s="32"/>
      <c r="D25" s="32"/>
    </row>
    <row r="26" spans="1:5" s="22" customFormat="1" ht="13.5">
      <c r="A26" s="30" t="s">
        <v>5</v>
      </c>
      <c r="B26" s="24">
        <v>8000</v>
      </c>
      <c r="C26" s="32">
        <v>7981</v>
      </c>
      <c r="D26" s="32"/>
      <c r="E26" s="24">
        <v>8000</v>
      </c>
    </row>
    <row r="27" spans="1:5" s="22" customFormat="1" ht="13.5">
      <c r="A27" s="30" t="s">
        <v>6</v>
      </c>
      <c r="B27" s="26"/>
      <c r="C27" s="34">
        <v>324.35</v>
      </c>
      <c r="D27" s="35"/>
      <c r="E27" s="26"/>
    </row>
    <row r="28" spans="1:5" s="22" customFormat="1" ht="13.5">
      <c r="A28" s="30" t="s">
        <v>59</v>
      </c>
      <c r="B28" s="25">
        <v>1000</v>
      </c>
      <c r="C28" s="33">
        <v>0</v>
      </c>
      <c r="D28" s="35"/>
      <c r="E28" s="26">
        <v>0</v>
      </c>
    </row>
    <row r="29" spans="1:5" s="22" customFormat="1" ht="13.5">
      <c r="A29" s="30" t="s">
        <v>9</v>
      </c>
      <c r="B29" s="26">
        <f>SUM(B26:B28)</f>
        <v>9000</v>
      </c>
      <c r="C29" s="30"/>
      <c r="D29" s="34">
        <f>SUM(C26:C28)</f>
        <v>8305.35</v>
      </c>
      <c r="E29" s="27">
        <f>SUM(E26:E28)</f>
        <v>8000</v>
      </c>
    </row>
    <row r="30" spans="1:5" s="22" customFormat="1" ht="13.5">
      <c r="A30" s="30"/>
      <c r="B30" s="26"/>
      <c r="C30" s="30"/>
      <c r="D30" s="34"/>
      <c r="E30" s="26"/>
    </row>
    <row r="31" spans="1:5" s="22" customFormat="1" ht="13.5">
      <c r="A31" s="30" t="s">
        <v>134</v>
      </c>
      <c r="B31" s="26">
        <v>10000</v>
      </c>
      <c r="C31" s="32"/>
      <c r="D31" s="34"/>
      <c r="E31" s="26">
        <v>0</v>
      </c>
    </row>
    <row r="32" spans="1:5" s="22" customFormat="1" ht="13.5">
      <c r="A32" s="30" t="s">
        <v>149</v>
      </c>
      <c r="B32" s="26">
        <v>0</v>
      </c>
      <c r="C32" s="32">
        <v>56000</v>
      </c>
      <c r="D32" s="34"/>
      <c r="E32" s="26">
        <v>50000</v>
      </c>
    </row>
    <row r="33" spans="1:5" s="22" customFormat="1" ht="13.5">
      <c r="A33" s="30" t="s">
        <v>117</v>
      </c>
      <c r="B33" s="26">
        <v>0</v>
      </c>
      <c r="C33" s="30">
        <v>0</v>
      </c>
      <c r="D33" s="34"/>
      <c r="E33" s="26">
        <v>10000</v>
      </c>
    </row>
    <row r="34" spans="1:5" s="22" customFormat="1" ht="13.5">
      <c r="A34" s="30" t="s">
        <v>135</v>
      </c>
      <c r="B34" s="26"/>
      <c r="C34" s="30"/>
      <c r="D34" s="34"/>
      <c r="E34" s="26"/>
    </row>
    <row r="35" spans="1:5" s="22" customFormat="1" ht="13.5">
      <c r="A35" s="30" t="s">
        <v>104</v>
      </c>
      <c r="B35" s="26">
        <v>6500</v>
      </c>
      <c r="C35" s="34">
        <v>0</v>
      </c>
      <c r="D35" s="34"/>
      <c r="E35" s="26"/>
    </row>
    <row r="36" spans="1:5" s="22" customFormat="1" ht="13.5">
      <c r="A36" s="30" t="s">
        <v>132</v>
      </c>
      <c r="B36" s="26">
        <v>10000</v>
      </c>
      <c r="C36" s="34">
        <v>14626.81</v>
      </c>
      <c r="D36" s="34"/>
      <c r="E36" s="26">
        <v>10000</v>
      </c>
    </row>
    <row r="37" spans="1:5" s="22" customFormat="1" ht="13.5">
      <c r="A37" s="30" t="s">
        <v>119</v>
      </c>
      <c r="B37" s="26"/>
      <c r="C37" s="34">
        <v>19802.4</v>
      </c>
      <c r="D37" s="34"/>
      <c r="E37" s="26"/>
    </row>
    <row r="38" spans="1:5" s="22" customFormat="1" ht="13.5">
      <c r="A38" s="30" t="s">
        <v>8</v>
      </c>
      <c r="B38" s="24">
        <v>3000</v>
      </c>
      <c r="C38" s="32"/>
      <c r="D38" s="32"/>
      <c r="E38" s="24">
        <v>2000</v>
      </c>
    </row>
    <row r="39" spans="1:5" s="22" customFormat="1" ht="13.5">
      <c r="A39" s="30" t="s">
        <v>105</v>
      </c>
      <c r="B39" s="24"/>
      <c r="C39" s="32">
        <v>-200</v>
      </c>
      <c r="D39" s="32"/>
      <c r="E39" s="24"/>
    </row>
    <row r="40" spans="1:5" s="22" customFormat="1" ht="13.5">
      <c r="A40" s="30" t="s">
        <v>103</v>
      </c>
      <c r="B40" s="24">
        <v>0</v>
      </c>
      <c r="C40" s="32">
        <v>0</v>
      </c>
      <c r="D40" s="32"/>
      <c r="E40" s="24">
        <v>1000</v>
      </c>
    </row>
    <row r="41" spans="1:5" s="22" customFormat="1" ht="13.5">
      <c r="A41" s="30" t="s">
        <v>133</v>
      </c>
      <c r="B41" s="24"/>
      <c r="C41" s="32"/>
      <c r="D41" s="32"/>
      <c r="E41" s="24"/>
    </row>
    <row r="42" spans="1:5" s="22" customFormat="1" ht="13.5">
      <c r="A42" s="30" t="s">
        <v>124</v>
      </c>
      <c r="B42" s="24">
        <v>20000</v>
      </c>
      <c r="C42" s="32">
        <v>12641.4</v>
      </c>
      <c r="D42" s="32"/>
      <c r="E42" s="24"/>
    </row>
    <row r="43" spans="1:5" s="22" customFormat="1" ht="13.5">
      <c r="A43" s="30" t="s">
        <v>125</v>
      </c>
      <c r="B43" s="24">
        <v>10000</v>
      </c>
      <c r="C43" s="32">
        <v>1004.29</v>
      </c>
      <c r="D43" s="32"/>
      <c r="E43" s="24"/>
    </row>
    <row r="44" spans="1:5" s="22" customFormat="1" ht="14.25">
      <c r="A44" s="30" t="s">
        <v>101</v>
      </c>
      <c r="B44" s="25"/>
      <c r="C44" s="33">
        <v>991</v>
      </c>
      <c r="D44" s="32"/>
      <c r="E44" s="24"/>
    </row>
    <row r="45" spans="1:5" s="22" customFormat="1" ht="13.5">
      <c r="A45" s="30" t="s">
        <v>30</v>
      </c>
      <c r="B45" s="27">
        <f>SUM(B31:B44)</f>
        <v>59500</v>
      </c>
      <c r="C45" s="32"/>
      <c r="D45" s="34">
        <f>SUM(C31:C44)</f>
        <v>104865.89999999998</v>
      </c>
      <c r="E45" s="27">
        <f>SUM(E31:E44)</f>
        <v>73000</v>
      </c>
    </row>
    <row r="46" spans="1:5" s="22" customFormat="1" ht="13.5">
      <c r="A46" s="30"/>
      <c r="B46" s="26"/>
      <c r="C46" s="34"/>
      <c r="D46" s="34"/>
      <c r="E46" s="26"/>
    </row>
    <row r="47" spans="1:5" s="22" customFormat="1" ht="13.5">
      <c r="A47" s="30" t="s">
        <v>135</v>
      </c>
      <c r="B47" s="24"/>
      <c r="C47" s="32">
        <v>-290</v>
      </c>
      <c r="D47" s="32"/>
      <c r="E47" s="24"/>
    </row>
    <row r="48" spans="1:5" s="22" customFormat="1" ht="13.5">
      <c r="A48" s="30" t="s">
        <v>115</v>
      </c>
      <c r="B48" s="24">
        <v>1000</v>
      </c>
      <c r="C48" s="34">
        <v>490</v>
      </c>
      <c r="D48" s="34"/>
      <c r="E48" s="24">
        <v>15000</v>
      </c>
    </row>
    <row r="49" spans="1:5" s="22" customFormat="1" ht="13.5">
      <c r="A49" s="30" t="s">
        <v>111</v>
      </c>
      <c r="B49" s="24"/>
      <c r="C49" s="33">
        <v>250</v>
      </c>
      <c r="D49" s="33">
        <f>SUM(C47:C49)</f>
        <v>450</v>
      </c>
      <c r="E49" s="24">
        <v>500</v>
      </c>
    </row>
    <row r="50" spans="1:5" s="22" customFormat="1" ht="13.5">
      <c r="A50" s="30" t="s">
        <v>25</v>
      </c>
      <c r="B50" s="28">
        <f>SUM(B24,B29,B45,B48)</f>
        <v>145000</v>
      </c>
      <c r="C50" s="40"/>
      <c r="D50" s="40">
        <f>SUM(D23:D49)</f>
        <v>192321.25</v>
      </c>
      <c r="E50" s="28">
        <f>SUM(E24+E29+E45+E49+E48)</f>
        <v>173500</v>
      </c>
    </row>
    <row r="51" spans="1:5" s="22" customFormat="1" ht="13.5">
      <c r="A51" s="30"/>
      <c r="B51" s="26"/>
      <c r="C51" s="34"/>
      <c r="D51" s="34"/>
      <c r="E51" s="26"/>
    </row>
    <row r="52" spans="1:5" s="22" customFormat="1" ht="13.5">
      <c r="A52" s="30"/>
      <c r="B52" s="26"/>
      <c r="C52" s="34"/>
      <c r="D52" s="34" t="s">
        <v>91</v>
      </c>
      <c r="E52" s="26"/>
    </row>
    <row r="53" spans="1:5" s="22" customFormat="1" ht="13.5">
      <c r="A53" s="30"/>
      <c r="B53" s="26"/>
      <c r="C53" s="34"/>
      <c r="D53" s="34"/>
      <c r="E53" s="26"/>
    </row>
    <row r="54" spans="1:5" s="22" customFormat="1" ht="13.5">
      <c r="A54" s="30"/>
      <c r="B54" s="26"/>
      <c r="C54" s="34"/>
      <c r="D54" s="34"/>
      <c r="E54" s="26"/>
    </row>
    <row r="55" spans="1:5" s="22" customFormat="1" ht="13.5">
      <c r="A55" s="30"/>
      <c r="B55" s="26"/>
      <c r="C55" s="34"/>
      <c r="D55" s="34"/>
      <c r="E55" s="26"/>
    </row>
    <row r="56" spans="1:5" s="22" customFormat="1" ht="13.5">
      <c r="A56" s="30"/>
      <c r="B56" s="26"/>
      <c r="C56" s="34"/>
      <c r="D56" s="34"/>
      <c r="E56" s="26"/>
    </row>
    <row r="57" spans="1:5" s="22" customFormat="1" ht="13.5">
      <c r="A57" s="30"/>
      <c r="B57" s="26"/>
      <c r="C57" s="34"/>
      <c r="D57" s="34"/>
      <c r="E57" s="26"/>
    </row>
    <row r="58" spans="1:5" s="22" customFormat="1" ht="13.5">
      <c r="A58" s="30"/>
      <c r="B58" s="26"/>
      <c r="C58" s="34"/>
      <c r="D58" s="34"/>
      <c r="E58" s="26"/>
    </row>
    <row r="59" spans="1:5" s="22" customFormat="1" ht="13.5">
      <c r="A59" s="30"/>
      <c r="B59" s="26"/>
      <c r="C59" s="34"/>
      <c r="D59" s="34"/>
      <c r="E59" s="26"/>
    </row>
    <row r="60" spans="1:5" s="22" customFormat="1" ht="14.25">
      <c r="A60" s="29" t="s">
        <v>31</v>
      </c>
      <c r="B60" s="45" t="s">
        <v>123</v>
      </c>
      <c r="C60" s="41" t="s">
        <v>130</v>
      </c>
      <c r="D60" s="41" t="s">
        <v>33</v>
      </c>
      <c r="E60" s="23" t="s">
        <v>131</v>
      </c>
    </row>
    <row r="61" spans="1:5" s="22" customFormat="1" ht="13.5">
      <c r="A61" s="30" t="s">
        <v>122</v>
      </c>
      <c r="B61" s="24">
        <v>42500</v>
      </c>
      <c r="C61" s="32">
        <v>41392</v>
      </c>
      <c r="D61" s="32"/>
      <c r="E61" s="24">
        <v>42500</v>
      </c>
    </row>
    <row r="62" spans="1:5" s="22" customFormat="1" ht="13.5">
      <c r="A62" s="30" t="s">
        <v>108</v>
      </c>
      <c r="B62" s="24">
        <v>0</v>
      </c>
      <c r="C62" s="32">
        <v>0</v>
      </c>
      <c r="D62" s="32"/>
      <c r="E62" s="24">
        <v>0</v>
      </c>
    </row>
    <row r="63" spans="1:5" s="22" customFormat="1" ht="13.5">
      <c r="A63" s="30" t="s">
        <v>112</v>
      </c>
      <c r="B63" s="24">
        <v>250</v>
      </c>
      <c r="C63" s="32">
        <v>0</v>
      </c>
      <c r="D63" s="32"/>
      <c r="E63" s="24">
        <v>250</v>
      </c>
    </row>
    <row r="64" spans="1:5" s="22" customFormat="1" ht="13.5">
      <c r="A64" s="30" t="s">
        <v>12</v>
      </c>
      <c r="B64" s="25">
        <v>1500</v>
      </c>
      <c r="C64" s="33">
        <v>1425</v>
      </c>
      <c r="D64" s="34"/>
      <c r="E64" s="25">
        <v>1500</v>
      </c>
    </row>
    <row r="65" spans="1:5" s="22" customFormat="1" ht="13.5">
      <c r="A65" s="30" t="s">
        <v>40</v>
      </c>
      <c r="B65" s="24">
        <f>SUM(B61:B64)</f>
        <v>44250</v>
      </c>
      <c r="C65" s="32"/>
      <c r="D65" s="34">
        <f>SUM(C61:C64)</f>
        <v>42817</v>
      </c>
      <c r="E65" s="24">
        <f>SUM(E61:E64)</f>
        <v>44250</v>
      </c>
    </row>
    <row r="66" spans="1:5" s="22" customFormat="1" ht="13.5">
      <c r="A66" s="30"/>
      <c r="B66" s="24"/>
      <c r="C66" s="32"/>
      <c r="D66" s="32"/>
      <c r="E66" s="24"/>
    </row>
    <row r="67" spans="1:5" s="22" customFormat="1" ht="13.5">
      <c r="A67" s="30" t="s">
        <v>16</v>
      </c>
      <c r="B67" s="24">
        <v>12000</v>
      </c>
      <c r="C67" s="32">
        <v>12587.2</v>
      </c>
      <c r="D67" s="32"/>
      <c r="E67" s="24">
        <v>12000</v>
      </c>
    </row>
    <row r="68" spans="1:5" s="22" customFormat="1" ht="13.5">
      <c r="A68" s="30" t="s">
        <v>76</v>
      </c>
      <c r="B68" s="24">
        <v>4000</v>
      </c>
      <c r="C68" s="32">
        <v>1848</v>
      </c>
      <c r="D68" s="32"/>
      <c r="E68" s="24">
        <v>4000</v>
      </c>
    </row>
    <row r="69" spans="1:5" s="22" customFormat="1" ht="13.5">
      <c r="A69" s="30" t="s">
        <v>137</v>
      </c>
      <c r="B69" s="24">
        <v>2500</v>
      </c>
      <c r="C69" s="32">
        <v>4750</v>
      </c>
      <c r="D69" s="32"/>
      <c r="E69" s="24">
        <v>0</v>
      </c>
    </row>
    <row r="70" spans="1:5" s="22" customFormat="1" ht="13.5">
      <c r="A70" s="30" t="s">
        <v>136</v>
      </c>
      <c r="B70" s="24">
        <v>1500</v>
      </c>
      <c r="C70" s="32">
        <v>3167.33</v>
      </c>
      <c r="D70" s="32"/>
      <c r="E70" s="24">
        <v>1500</v>
      </c>
    </row>
    <row r="71" spans="1:5" s="22" customFormat="1" ht="13.5">
      <c r="A71" s="30" t="s">
        <v>15</v>
      </c>
      <c r="B71" s="24">
        <v>15000</v>
      </c>
      <c r="C71" s="32">
        <v>6508</v>
      </c>
      <c r="D71" s="32"/>
      <c r="E71" s="24">
        <v>10000</v>
      </c>
    </row>
    <row r="72" spans="1:5" s="22" customFormat="1" ht="12" customHeight="1">
      <c r="A72" s="35" t="s">
        <v>41</v>
      </c>
      <c r="B72" s="25">
        <v>1500</v>
      </c>
      <c r="C72" s="33">
        <v>8250</v>
      </c>
      <c r="D72" s="34"/>
      <c r="E72" s="25">
        <v>1500</v>
      </c>
    </row>
    <row r="73" spans="1:5" s="22" customFormat="1" ht="12" customHeight="1">
      <c r="A73" s="42" t="s">
        <v>42</v>
      </c>
      <c r="B73" s="24">
        <f>SUM(B67:B72)</f>
        <v>36500</v>
      </c>
      <c r="C73" s="32"/>
      <c r="D73" s="34">
        <f>SUM(C67:C72)</f>
        <v>37110.53</v>
      </c>
      <c r="E73" s="24">
        <f>SUM(E67:E72)</f>
        <v>29000</v>
      </c>
    </row>
    <row r="74" spans="1:5" s="22" customFormat="1" ht="12" customHeight="1">
      <c r="A74" s="42"/>
      <c r="B74" s="24"/>
      <c r="C74" s="32"/>
      <c r="D74" s="32"/>
      <c r="E74" s="24"/>
    </row>
    <row r="75" spans="1:5" s="22" customFormat="1" ht="13.5">
      <c r="A75" s="30" t="s">
        <v>13</v>
      </c>
      <c r="B75" s="24">
        <v>18000</v>
      </c>
      <c r="C75" s="32">
        <v>9665</v>
      </c>
      <c r="D75" s="32"/>
      <c r="E75" s="24">
        <v>15000</v>
      </c>
    </row>
    <row r="76" spans="1:5" s="22" customFormat="1" ht="13.5">
      <c r="A76" s="30" t="s">
        <v>138</v>
      </c>
      <c r="B76" s="24">
        <v>2000</v>
      </c>
      <c r="C76" s="32">
        <v>2750</v>
      </c>
      <c r="D76" s="32"/>
      <c r="E76" s="24">
        <v>8000</v>
      </c>
    </row>
    <row r="77" spans="1:5" s="22" customFormat="1" ht="13.5">
      <c r="A77" s="30" t="s">
        <v>126</v>
      </c>
      <c r="B77" s="24">
        <v>4000</v>
      </c>
      <c r="C77" s="32">
        <v>3300</v>
      </c>
      <c r="D77" s="32"/>
      <c r="E77" s="24">
        <v>4000</v>
      </c>
    </row>
    <row r="78" spans="1:5" s="22" customFormat="1" ht="13.5">
      <c r="A78" s="30" t="s">
        <v>18</v>
      </c>
      <c r="B78" s="24">
        <v>2000</v>
      </c>
      <c r="C78" s="32">
        <v>500</v>
      </c>
      <c r="D78" s="32"/>
      <c r="E78" s="24">
        <v>2000</v>
      </c>
    </row>
    <row r="79" spans="1:5" s="22" customFormat="1" ht="13.5">
      <c r="A79" s="30" t="s">
        <v>118</v>
      </c>
      <c r="B79" s="24"/>
      <c r="C79" s="32"/>
      <c r="D79" s="32"/>
      <c r="E79" s="24"/>
    </row>
    <row r="80" spans="1:5" s="22" customFormat="1" ht="13.5">
      <c r="A80" s="30" t="s">
        <v>120</v>
      </c>
      <c r="B80" s="24">
        <v>8000</v>
      </c>
      <c r="C80" s="32"/>
      <c r="D80" s="32"/>
      <c r="E80" s="24">
        <v>8000</v>
      </c>
    </row>
    <row r="81" spans="1:5" s="22" customFormat="1" ht="13.5">
      <c r="A81" s="30" t="s">
        <v>89</v>
      </c>
      <c r="B81" s="24">
        <v>1000</v>
      </c>
      <c r="C81" s="32">
        <v>0</v>
      </c>
      <c r="D81" s="32"/>
      <c r="E81" s="24">
        <v>1000</v>
      </c>
    </row>
    <row r="82" spans="1:5" s="22" customFormat="1" ht="13.5">
      <c r="A82" s="30" t="s">
        <v>65</v>
      </c>
      <c r="B82" s="26">
        <v>8000</v>
      </c>
      <c r="C82" s="34">
        <v>5850</v>
      </c>
      <c r="D82" s="35"/>
      <c r="E82" s="26">
        <v>8000</v>
      </c>
    </row>
    <row r="83" spans="1:5" s="22" customFormat="1" ht="13.5">
      <c r="A83" s="30" t="s">
        <v>66</v>
      </c>
      <c r="B83" s="25">
        <v>4000</v>
      </c>
      <c r="C83" s="33">
        <v>1700</v>
      </c>
      <c r="D83" s="35"/>
      <c r="E83" s="25">
        <v>4000</v>
      </c>
    </row>
    <row r="84" spans="1:5" s="22" customFormat="1" ht="13.5">
      <c r="A84" s="30" t="s">
        <v>54</v>
      </c>
      <c r="B84" s="24">
        <f>SUM(B75:B83)</f>
        <v>47000</v>
      </c>
      <c r="C84" s="30"/>
      <c r="D84" s="34">
        <f>SUM(C75:C83)</f>
        <v>23765</v>
      </c>
      <c r="E84" s="24">
        <f>SUM(E75:E83)</f>
        <v>50000</v>
      </c>
    </row>
    <row r="85" spans="1:4" s="22" customFormat="1" ht="13.5">
      <c r="A85" s="30"/>
      <c r="B85" s="24"/>
      <c r="C85" s="32"/>
      <c r="D85" s="34"/>
    </row>
    <row r="86" spans="1:5" s="22" customFormat="1" ht="13.5">
      <c r="A86" s="30" t="s">
        <v>64</v>
      </c>
      <c r="B86" s="25">
        <v>2000</v>
      </c>
      <c r="C86" s="33">
        <v>500</v>
      </c>
      <c r="D86" s="30"/>
      <c r="E86" s="25">
        <v>2000</v>
      </c>
    </row>
    <row r="87" spans="1:4" s="22" customFormat="1" ht="13.5">
      <c r="A87" s="30"/>
      <c r="C87" s="30"/>
      <c r="D87" s="32">
        <f>+C86</f>
        <v>500</v>
      </c>
    </row>
    <row r="88" spans="1:5" s="22" customFormat="1" ht="13.5">
      <c r="A88" s="30" t="s">
        <v>113</v>
      </c>
      <c r="B88" s="24">
        <v>500</v>
      </c>
      <c r="C88" s="32">
        <v>50</v>
      </c>
      <c r="D88" s="32"/>
      <c r="E88" s="24">
        <v>500</v>
      </c>
    </row>
    <row r="89" spans="1:5" s="22" customFormat="1" ht="13.5">
      <c r="A89" s="30" t="s">
        <v>43</v>
      </c>
      <c r="B89" s="24">
        <v>0</v>
      </c>
      <c r="C89" s="32">
        <v>90</v>
      </c>
      <c r="D89" s="32"/>
      <c r="E89" s="24"/>
    </row>
    <row r="90" spans="1:5" s="22" customFormat="1" ht="13.5">
      <c r="A90" s="30" t="s">
        <v>107</v>
      </c>
      <c r="B90" s="24">
        <v>500</v>
      </c>
      <c r="C90" s="32">
        <v>41.6</v>
      </c>
      <c r="D90" s="32"/>
      <c r="E90" s="24">
        <v>500</v>
      </c>
    </row>
    <row r="91" spans="1:5" s="22" customFormat="1" ht="13.5">
      <c r="A91" s="30" t="s">
        <v>22</v>
      </c>
      <c r="B91" s="24">
        <v>2500</v>
      </c>
      <c r="C91" s="32">
        <v>2126.99</v>
      </c>
      <c r="D91" s="32"/>
      <c r="E91" s="24">
        <v>2500</v>
      </c>
    </row>
    <row r="92" spans="1:5" s="22" customFormat="1" ht="13.5">
      <c r="A92" s="30" t="s">
        <v>44</v>
      </c>
      <c r="B92" s="24">
        <v>2000</v>
      </c>
      <c r="C92" s="32">
        <v>1624</v>
      </c>
      <c r="D92" s="32"/>
      <c r="E92" s="24">
        <v>2000</v>
      </c>
    </row>
    <row r="93" spans="1:5" s="22" customFormat="1" ht="13.5">
      <c r="A93" s="30" t="s">
        <v>45</v>
      </c>
      <c r="B93" s="24">
        <v>2000</v>
      </c>
      <c r="C93" s="32">
        <v>452</v>
      </c>
      <c r="D93" s="32"/>
      <c r="E93" s="24">
        <v>2000</v>
      </c>
    </row>
    <row r="94" spans="1:5" s="22" customFormat="1" ht="13.5">
      <c r="A94" s="30" t="s">
        <v>23</v>
      </c>
      <c r="B94" s="24">
        <v>1500</v>
      </c>
      <c r="C94" s="32">
        <v>1500</v>
      </c>
      <c r="D94" s="32"/>
      <c r="E94" s="24">
        <v>1500</v>
      </c>
    </row>
    <row r="95" spans="1:5" s="22" customFormat="1" ht="13.5">
      <c r="A95" s="30" t="s">
        <v>46</v>
      </c>
      <c r="B95" s="24">
        <v>4000</v>
      </c>
      <c r="C95" s="32">
        <v>3305.04</v>
      </c>
      <c r="D95" s="32"/>
      <c r="E95" s="24">
        <v>4000</v>
      </c>
    </row>
    <row r="96" spans="1:5" s="22" customFormat="1" ht="13.5">
      <c r="A96" s="30" t="s">
        <v>139</v>
      </c>
      <c r="B96" s="24">
        <v>0</v>
      </c>
      <c r="C96" s="32">
        <v>268.75</v>
      </c>
      <c r="D96" s="32"/>
      <c r="E96" s="24"/>
    </row>
    <row r="97" spans="1:5" s="22" customFormat="1" ht="13.5">
      <c r="A97" s="30" t="s">
        <v>94</v>
      </c>
      <c r="B97" s="24">
        <v>3000</v>
      </c>
      <c r="C97" s="32">
        <v>1354.75</v>
      </c>
      <c r="D97" s="32"/>
      <c r="E97" s="24">
        <v>3000</v>
      </c>
    </row>
    <row r="98" spans="1:5" s="22" customFormat="1" ht="13.5">
      <c r="A98" s="30" t="s">
        <v>140</v>
      </c>
      <c r="B98" s="24"/>
      <c r="C98" s="32">
        <v>-4437.6</v>
      </c>
      <c r="D98" s="32"/>
      <c r="E98" s="24"/>
    </row>
    <row r="99" spans="1:5" s="22" customFormat="1" ht="13.5">
      <c r="A99" s="30" t="s">
        <v>141</v>
      </c>
      <c r="B99" s="24"/>
      <c r="C99" s="32">
        <v>4437.6</v>
      </c>
      <c r="D99" s="32"/>
      <c r="E99" s="24"/>
    </row>
    <row r="100" spans="1:5" s="22" customFormat="1" ht="13.5">
      <c r="A100" s="30" t="s">
        <v>49</v>
      </c>
      <c r="B100" s="26">
        <v>3000</v>
      </c>
      <c r="C100" s="34">
        <v>5176.12</v>
      </c>
      <c r="D100" s="34"/>
      <c r="E100" s="26">
        <v>3000</v>
      </c>
    </row>
    <row r="101" spans="1:5" s="22" customFormat="1" ht="13.5">
      <c r="A101" s="30" t="s">
        <v>116</v>
      </c>
      <c r="B101" s="25">
        <v>500</v>
      </c>
      <c r="C101" s="33"/>
      <c r="D101" s="34"/>
      <c r="E101" s="25">
        <v>500</v>
      </c>
    </row>
    <row r="102" spans="1:5" s="22" customFormat="1" ht="13.5">
      <c r="A102" s="30" t="s">
        <v>28</v>
      </c>
      <c r="B102" s="27">
        <f>SUM(B88:B101)</f>
        <v>19500</v>
      </c>
      <c r="C102" s="37"/>
      <c r="D102" s="34">
        <f>SUM(C88:C101)</f>
        <v>15989.25</v>
      </c>
      <c r="E102" s="26">
        <f>SUM(E88:E101)</f>
        <v>19500</v>
      </c>
    </row>
    <row r="103" spans="1:5" s="22" customFormat="1" ht="13.5">
      <c r="A103" s="30"/>
      <c r="B103" s="47"/>
      <c r="C103" s="34" t="s">
        <v>91</v>
      </c>
      <c r="D103" s="34"/>
      <c r="E103" s="26"/>
    </row>
    <row r="104" spans="1:5" s="22" customFormat="1" ht="13.5">
      <c r="A104" s="30" t="s">
        <v>99</v>
      </c>
      <c r="B104" s="26">
        <v>0</v>
      </c>
      <c r="C104" s="34">
        <v>942.4</v>
      </c>
      <c r="D104" s="34">
        <v>942.4</v>
      </c>
      <c r="E104" s="26">
        <v>1000</v>
      </c>
    </row>
    <row r="105" spans="1:5" s="22" customFormat="1" ht="13.5">
      <c r="A105" s="30"/>
      <c r="B105" s="25"/>
      <c r="C105" s="33"/>
      <c r="D105" s="33"/>
      <c r="E105" s="25"/>
    </row>
    <row r="106" spans="1:5" s="22" customFormat="1" ht="13.5" customHeight="1">
      <c r="A106" s="30" t="s">
        <v>26</v>
      </c>
      <c r="B106" s="25">
        <f>SUM(B65+B73+B84+B86+B102+B104)</f>
        <v>149250</v>
      </c>
      <c r="C106" s="38"/>
      <c r="D106" s="40">
        <f>SUM(D65:D104)</f>
        <v>121124.18</v>
      </c>
      <c r="E106" s="25">
        <f>SUM(E65+E73+E84+E86+E102+E104)</f>
        <v>145750</v>
      </c>
    </row>
    <row r="107" spans="1:5" s="22" customFormat="1" ht="13.5" customHeight="1">
      <c r="A107" s="30"/>
      <c r="B107" s="26"/>
      <c r="C107" s="35"/>
      <c r="D107" s="43"/>
      <c r="E107" s="26"/>
    </row>
    <row r="108" spans="1:5" s="22" customFormat="1" ht="13.5" customHeight="1">
      <c r="A108" s="30"/>
      <c r="B108" s="26"/>
      <c r="C108" s="35"/>
      <c r="D108" s="43"/>
      <c r="E108" s="26"/>
    </row>
    <row r="109" spans="1:5" s="22" customFormat="1" ht="13.5" customHeight="1">
      <c r="A109" s="30" t="s">
        <v>96</v>
      </c>
      <c r="B109" s="26">
        <v>145000</v>
      </c>
      <c r="C109" s="35"/>
      <c r="D109" s="43">
        <f>SUM(D50)</f>
        <v>192321.25</v>
      </c>
      <c r="E109" s="26">
        <f>+E50</f>
        <v>173500</v>
      </c>
    </row>
    <row r="110" spans="1:5" s="22" customFormat="1" ht="13.5" customHeight="1">
      <c r="A110" s="30" t="s">
        <v>95</v>
      </c>
      <c r="B110" s="25">
        <v>-149250</v>
      </c>
      <c r="C110" s="38"/>
      <c r="D110" s="40">
        <v>-121124.18</v>
      </c>
      <c r="E110" s="25">
        <v>-145750</v>
      </c>
    </row>
    <row r="111" spans="1:5" s="22" customFormat="1" ht="13.5" customHeight="1">
      <c r="A111" s="30" t="s">
        <v>100</v>
      </c>
      <c r="B111" s="26">
        <f>SUM(B109:B110)</f>
        <v>-4250</v>
      </c>
      <c r="C111" s="35"/>
      <c r="D111" s="43">
        <f>SUM(D109:D110)</f>
        <v>71197.07</v>
      </c>
      <c r="E111" s="26">
        <f>SUM(E109:E110)</f>
        <v>27750</v>
      </c>
    </row>
    <row r="112" spans="1:6" s="22" customFormat="1" ht="13.5" customHeight="1">
      <c r="A112" s="30" t="s">
        <v>91</v>
      </c>
      <c r="B112" s="24"/>
      <c r="C112" s="30"/>
      <c r="D112" s="43"/>
      <c r="E112" s="24" t="s">
        <v>91</v>
      </c>
      <c r="F112" s="22" t="s">
        <v>91</v>
      </c>
    </row>
    <row r="113" spans="1:5" s="22" customFormat="1" ht="12.75" customHeight="1">
      <c r="A113" s="29" t="s">
        <v>50</v>
      </c>
      <c r="B113" s="24"/>
      <c r="C113" s="32"/>
      <c r="D113" s="32"/>
      <c r="E113" s="24"/>
    </row>
    <row r="114" spans="1:5" s="22" customFormat="1" ht="13.5">
      <c r="A114" s="30" t="s">
        <v>127</v>
      </c>
      <c r="B114" s="26">
        <v>-2000</v>
      </c>
      <c r="C114" s="34">
        <v>1705.13</v>
      </c>
      <c r="D114" s="34"/>
      <c r="E114" s="26">
        <v>-3000</v>
      </c>
    </row>
    <row r="115" spans="1:5" s="22" customFormat="1" ht="13.5">
      <c r="A115" s="30" t="s">
        <v>142</v>
      </c>
      <c r="B115" s="25"/>
      <c r="C115" s="33">
        <v>1303.9</v>
      </c>
      <c r="D115" s="33">
        <v>-3009.03</v>
      </c>
      <c r="E115" s="25"/>
    </row>
    <row r="116" spans="1:5" s="22" customFormat="1" ht="13.5">
      <c r="A116" s="30" t="s">
        <v>102</v>
      </c>
      <c r="B116" s="28">
        <f>SUM(B111:B114)</f>
        <v>-6250</v>
      </c>
      <c r="C116" s="39"/>
      <c r="D116" s="39">
        <f>SUM(D111:D115)</f>
        <v>68188.04000000001</v>
      </c>
      <c r="E116" s="28">
        <f>SUM(E111:E114)</f>
        <v>24750</v>
      </c>
    </row>
    <row r="117" spans="1:5" s="22" customFormat="1" ht="10.5" customHeight="1">
      <c r="A117" s="30"/>
      <c r="B117" s="26"/>
      <c r="C117" s="35"/>
      <c r="D117" s="34"/>
      <c r="E117" s="26"/>
    </row>
    <row r="118" spans="1:5" s="22" customFormat="1" ht="14.25">
      <c r="A118" s="30"/>
      <c r="B118" s="45"/>
      <c r="C118" s="41"/>
      <c r="D118" s="46"/>
      <c r="E118" s="23" t="s">
        <v>91</v>
      </c>
    </row>
    <row r="119" spans="1:5" s="22" customFormat="1" ht="13.5">
      <c r="A119" s="30"/>
      <c r="B119" s="24"/>
      <c r="C119" s="32" t="s">
        <v>91</v>
      </c>
      <c r="D119" s="32"/>
      <c r="E119" s="24"/>
    </row>
    <row r="120" spans="1:5" s="22" customFormat="1" ht="13.5">
      <c r="A120" s="29" t="s">
        <v>77</v>
      </c>
      <c r="B120" s="32"/>
      <c r="C120" s="32"/>
      <c r="D120" s="32"/>
      <c r="E120" s="24"/>
    </row>
    <row r="121" spans="1:5" s="22" customFormat="1" ht="13.5">
      <c r="A121" s="30"/>
      <c r="B121" s="32"/>
      <c r="C121" s="32"/>
      <c r="D121" s="32"/>
      <c r="E121" s="24"/>
    </row>
    <row r="122" spans="1:5" s="22" customFormat="1" ht="13.5">
      <c r="A122" s="30" t="s">
        <v>90</v>
      </c>
      <c r="B122" s="32">
        <v>34338</v>
      </c>
      <c r="C122" s="32"/>
      <c r="D122" s="32"/>
      <c r="E122" s="24"/>
    </row>
    <row r="123" spans="1:5" s="22" customFormat="1" ht="13.5">
      <c r="A123" s="30" t="s">
        <v>78</v>
      </c>
      <c r="B123" s="32">
        <v>2871.75</v>
      </c>
      <c r="C123" s="30"/>
      <c r="D123" s="34"/>
      <c r="E123" s="26"/>
    </row>
    <row r="124" spans="1:5" s="22" customFormat="1" ht="14.25">
      <c r="A124" s="30" t="s">
        <v>121</v>
      </c>
      <c r="B124" s="32">
        <v>15000</v>
      </c>
      <c r="C124" s="31"/>
      <c r="D124" s="32"/>
      <c r="E124" s="24"/>
    </row>
    <row r="125" spans="1:5" s="22" customFormat="1" ht="14.25">
      <c r="A125" s="30" t="s">
        <v>128</v>
      </c>
      <c r="B125" s="32">
        <v>3950</v>
      </c>
      <c r="C125" s="31"/>
      <c r="D125" s="32"/>
      <c r="E125" s="24"/>
    </row>
    <row r="126" spans="1:5" s="22" customFormat="1" ht="13.5">
      <c r="A126" s="30" t="s">
        <v>79</v>
      </c>
      <c r="B126" s="32">
        <v>111794.33</v>
      </c>
      <c r="C126" s="30"/>
      <c r="D126" s="32"/>
      <c r="E126" s="24"/>
    </row>
    <row r="127" spans="1:5" s="22" customFormat="1" ht="13.5">
      <c r="A127" s="30" t="s">
        <v>80</v>
      </c>
      <c r="B127" s="32">
        <v>144581.82</v>
      </c>
      <c r="C127" s="30"/>
      <c r="D127" s="30"/>
      <c r="E127" s="26"/>
    </row>
    <row r="128" spans="1:5" s="22" customFormat="1" ht="13.5">
      <c r="A128" s="30" t="s">
        <v>81</v>
      </c>
      <c r="B128" s="32">
        <v>39306.48</v>
      </c>
      <c r="C128" s="30"/>
      <c r="D128" s="30"/>
      <c r="E128" s="26"/>
    </row>
    <row r="129" spans="1:5" s="22" customFormat="1" ht="13.5">
      <c r="A129" s="30" t="s">
        <v>82</v>
      </c>
      <c r="B129" s="33">
        <v>0</v>
      </c>
      <c r="C129" s="30"/>
      <c r="D129" s="34"/>
      <c r="E129" s="26"/>
    </row>
    <row r="130" spans="1:5" s="22" customFormat="1" ht="13.5">
      <c r="A130" s="30" t="s">
        <v>83</v>
      </c>
      <c r="B130" s="44">
        <f>SUM(B122:B129)</f>
        <v>351842.38</v>
      </c>
      <c r="C130" s="30"/>
      <c r="D130" s="32"/>
      <c r="E130" s="24"/>
    </row>
    <row r="131" spans="1:5" s="22" customFormat="1" ht="13.5">
      <c r="A131" s="30"/>
      <c r="B131" s="36"/>
      <c r="C131" s="30"/>
      <c r="D131" s="32"/>
      <c r="E131" s="24"/>
    </row>
    <row r="132" spans="1:5" s="22" customFormat="1" ht="13.5">
      <c r="A132" s="29" t="s">
        <v>84</v>
      </c>
      <c r="B132" s="32"/>
      <c r="C132" s="32"/>
      <c r="D132" s="35"/>
      <c r="E132" s="26"/>
    </row>
    <row r="133" spans="1:5" s="22" customFormat="1" ht="13.5">
      <c r="A133" s="30"/>
      <c r="B133" s="32"/>
      <c r="C133" s="32"/>
      <c r="D133" s="34"/>
      <c r="E133" s="26"/>
    </row>
    <row r="134" spans="1:5" s="22" customFormat="1" ht="13.5">
      <c r="A134" s="30" t="s">
        <v>106</v>
      </c>
      <c r="B134" s="30"/>
      <c r="C134" s="32">
        <v>7681</v>
      </c>
      <c r="D134" s="43"/>
      <c r="E134" s="26"/>
    </row>
    <row r="135" spans="1:5" s="22" customFormat="1" ht="14.25">
      <c r="A135" s="30" t="s">
        <v>114</v>
      </c>
      <c r="B135" s="30"/>
      <c r="C135" s="32">
        <v>3259</v>
      </c>
      <c r="D135" s="46"/>
      <c r="E135" s="26"/>
    </row>
    <row r="136" spans="1:5" s="22" customFormat="1" ht="13.5">
      <c r="A136" s="30" t="s">
        <v>110</v>
      </c>
      <c r="B136" s="30"/>
      <c r="C136" s="32">
        <v>0</v>
      </c>
      <c r="D136" s="43"/>
      <c r="E136" s="26"/>
    </row>
    <row r="137" spans="1:4" s="22" customFormat="1" ht="13.5">
      <c r="A137" s="30" t="s">
        <v>85</v>
      </c>
      <c r="B137" s="30"/>
      <c r="C137" s="33">
        <v>22178.23</v>
      </c>
      <c r="D137" s="30"/>
    </row>
    <row r="138" spans="1:4" s="22" customFormat="1" ht="13.5">
      <c r="A138" s="30"/>
      <c r="B138" s="30"/>
      <c r="C138" s="32">
        <f>SUM(C134:C137)</f>
        <v>33118.229999999996</v>
      </c>
      <c r="D138" s="30"/>
    </row>
    <row r="139" spans="1:4" s="22" customFormat="1" ht="13.5">
      <c r="A139" s="30" t="s">
        <v>143</v>
      </c>
      <c r="B139" s="32">
        <v>250536.11</v>
      </c>
      <c r="C139" s="32"/>
      <c r="D139" s="32"/>
    </row>
    <row r="140" spans="1:4" s="22" customFormat="1" ht="13.5">
      <c r="A140" s="30" t="s">
        <v>148</v>
      </c>
      <c r="B140" s="33">
        <v>68188.04</v>
      </c>
      <c r="C140" s="32"/>
      <c r="D140" s="32"/>
    </row>
    <row r="141" spans="1:4" s="22" customFormat="1" ht="13.5">
      <c r="A141" s="30" t="s">
        <v>144</v>
      </c>
      <c r="B141" s="30"/>
      <c r="C141" s="33">
        <f>SUM(B139:B140)</f>
        <v>318724.14999999997</v>
      </c>
      <c r="D141" s="32"/>
    </row>
    <row r="142" spans="1:4" s="22" customFormat="1" ht="13.5">
      <c r="A142" s="30" t="s">
        <v>86</v>
      </c>
      <c r="B142" s="30"/>
      <c r="C142" s="44">
        <f>SUM(C141,C138)</f>
        <v>351842.37999999995</v>
      </c>
      <c r="D142" s="32"/>
    </row>
    <row r="143" spans="1:4" s="22" customFormat="1" ht="13.5">
      <c r="A143" s="30"/>
      <c r="B143" s="30"/>
      <c r="C143" s="43"/>
      <c r="D143" s="32"/>
    </row>
    <row r="144" spans="1:4" s="22" customFormat="1" ht="13.5">
      <c r="A144" s="30"/>
      <c r="B144" s="32"/>
      <c r="C144" s="32"/>
      <c r="D144" s="32"/>
    </row>
    <row r="145" spans="1:4" s="22" customFormat="1" ht="13.5">
      <c r="A145" s="30"/>
      <c r="B145" s="32"/>
      <c r="C145" s="32"/>
      <c r="D145" s="30"/>
    </row>
    <row r="146" spans="1:5" s="22" customFormat="1" ht="13.5">
      <c r="A146" s="30"/>
      <c r="B146" s="34"/>
      <c r="C146" s="32"/>
      <c r="D146" s="32"/>
      <c r="E146" s="24"/>
    </row>
    <row r="147" spans="1:5" s="22" customFormat="1" ht="13.5">
      <c r="A147" s="30" t="s">
        <v>145</v>
      </c>
      <c r="B147" s="32"/>
      <c r="C147" s="32"/>
      <c r="D147" s="32"/>
      <c r="E147" s="24"/>
    </row>
    <row r="148" spans="1:5" s="22" customFormat="1" ht="13.5">
      <c r="A148" s="30" t="s">
        <v>109</v>
      </c>
      <c r="B148" s="32"/>
      <c r="C148" s="32"/>
      <c r="D148" s="32"/>
      <c r="E148" s="24"/>
    </row>
    <row r="149" spans="1:5" s="22" customFormat="1" ht="13.5">
      <c r="A149" s="30" t="s">
        <v>87</v>
      </c>
      <c r="B149" s="32"/>
      <c r="C149" s="32"/>
      <c r="D149" s="32"/>
      <c r="E149" s="24"/>
    </row>
    <row r="150" spans="1:5" s="22" customFormat="1" ht="13.5">
      <c r="A150" s="30"/>
      <c r="B150" s="30"/>
      <c r="C150" s="30"/>
      <c r="D150" s="32"/>
      <c r="E150" s="24"/>
    </row>
    <row r="151" spans="1:5" s="22" customFormat="1" ht="13.5">
      <c r="A151" s="30" t="s">
        <v>146</v>
      </c>
      <c r="B151" s="30"/>
      <c r="C151" s="30"/>
      <c r="D151" s="32"/>
      <c r="E151" s="24"/>
    </row>
    <row r="152" spans="1:5" s="22" customFormat="1" ht="13.5">
      <c r="A152" s="30"/>
      <c r="C152" s="30"/>
      <c r="D152" s="32"/>
      <c r="E152" s="24"/>
    </row>
    <row r="153" spans="1:5" s="22" customFormat="1" ht="13.5">
      <c r="A153" s="30"/>
      <c r="B153" s="30"/>
      <c r="C153" s="30"/>
      <c r="D153" s="32"/>
      <c r="E153" s="24"/>
    </row>
    <row r="154" spans="1:5" s="22" customFormat="1" ht="13.5">
      <c r="A154" s="30" t="s">
        <v>97</v>
      </c>
      <c r="B154" s="30" t="s">
        <v>88</v>
      </c>
      <c r="C154" s="30"/>
      <c r="D154" s="32"/>
      <c r="E154" s="24"/>
    </row>
    <row r="155" spans="1:5" s="22" customFormat="1" ht="13.5">
      <c r="A155" s="30"/>
      <c r="B155" s="30"/>
      <c r="C155" s="30"/>
      <c r="D155" s="32"/>
      <c r="E155" s="24"/>
    </row>
    <row r="156" spans="1:5" s="22" customFormat="1" ht="13.5">
      <c r="A156" s="30"/>
      <c r="B156" s="30"/>
      <c r="C156" s="30"/>
      <c r="D156" s="32"/>
      <c r="E156" s="24"/>
    </row>
    <row r="157" spans="1:5" s="22" customFormat="1" ht="13.5">
      <c r="A157" s="30"/>
      <c r="B157" s="30"/>
      <c r="C157" s="30"/>
      <c r="D157" s="32"/>
      <c r="E157" s="24"/>
    </row>
    <row r="158" spans="1:5" s="22" customFormat="1" ht="13.5">
      <c r="A158" s="30"/>
      <c r="B158" s="30"/>
      <c r="C158" s="49"/>
      <c r="D158" s="32"/>
      <c r="E158" s="24"/>
    </row>
    <row r="159" spans="1:5" s="22" customFormat="1" ht="13.5">
      <c r="A159" s="30" t="s">
        <v>147</v>
      </c>
      <c r="B159" s="30"/>
      <c r="C159" s="30"/>
      <c r="D159" s="32"/>
      <c r="E159" s="24"/>
    </row>
    <row r="160" spans="1:5" s="22" customFormat="1" ht="13.5">
      <c r="A160" s="30"/>
      <c r="B160" s="30"/>
      <c r="C160" s="30"/>
      <c r="D160" s="32"/>
      <c r="E160" s="24"/>
    </row>
    <row r="161" spans="1:5" s="22" customFormat="1" ht="13.5">
      <c r="A161" s="30"/>
      <c r="B161" s="30"/>
      <c r="C161" s="30"/>
      <c r="D161" s="32"/>
      <c r="E161" s="24"/>
    </row>
    <row r="162" spans="1:5" ht="13.5">
      <c r="A162" s="30"/>
      <c r="B162" s="30"/>
      <c r="C162" s="30"/>
      <c r="D162" s="32"/>
      <c r="E162" s="2"/>
    </row>
    <row r="163" spans="4:5" ht="12.75">
      <c r="D163" s="2"/>
      <c r="E163" s="2"/>
    </row>
    <row r="164" spans="4:5" ht="12.75">
      <c r="D164" s="2"/>
      <c r="E164" s="2"/>
    </row>
    <row r="165" spans="4:5" ht="12.75">
      <c r="D165" s="2"/>
      <c r="E165" s="2" t="s">
        <v>91</v>
      </c>
    </row>
    <row r="166" spans="4:5" ht="12.75">
      <c r="D166" s="2"/>
      <c r="E166" s="2"/>
    </row>
  </sheetData>
  <sheetProtection/>
  <printOptions/>
  <pageMargins left="0.1968503937007874" right="0.1968503937007874" top="0.984251968503937" bottom="0.5905511811023623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79">
      <selection activeCell="A106" sqref="A106"/>
    </sheetView>
  </sheetViews>
  <sheetFormatPr defaultColWidth="9.140625" defaultRowHeight="12.75"/>
  <cols>
    <col min="1" max="1" width="30.140625" style="0" customWidth="1"/>
    <col min="2" max="2" width="13.57421875" style="0" customWidth="1"/>
    <col min="3" max="3" width="18.00390625" style="0" customWidth="1"/>
    <col min="4" max="4" width="10.28125" style="0" customWidth="1"/>
    <col min="5" max="5" width="11.7109375" style="0" customWidth="1"/>
  </cols>
  <sheetData>
    <row r="1" spans="1:2" ht="22.5">
      <c r="A1" s="7" t="s">
        <v>60</v>
      </c>
      <c r="B1" s="7"/>
    </row>
    <row r="3" ht="21">
      <c r="A3" s="21" t="s">
        <v>74</v>
      </c>
    </row>
    <row r="4" spans="3:5" ht="12.75">
      <c r="C4" s="1"/>
      <c r="D4" s="1"/>
      <c r="E4" s="1"/>
    </row>
    <row r="5" spans="3:5" ht="12.75">
      <c r="C5" s="1"/>
      <c r="D5" s="1"/>
      <c r="E5" s="1"/>
    </row>
    <row r="6" spans="1:5" ht="15">
      <c r="A6" s="3"/>
      <c r="B6" s="1"/>
      <c r="C6" s="1"/>
      <c r="D6" s="1"/>
      <c r="E6" s="1"/>
    </row>
    <row r="7" spans="1:5" ht="12.75">
      <c r="A7" s="1" t="s">
        <v>29</v>
      </c>
      <c r="B7" s="8"/>
      <c r="C7" s="8"/>
      <c r="D7" s="8"/>
      <c r="E7" s="8"/>
    </row>
    <row r="8" spans="1:5" ht="12.75">
      <c r="A8" s="8" t="s">
        <v>0</v>
      </c>
      <c r="B8" s="5" t="s">
        <v>34</v>
      </c>
      <c r="C8" s="5" t="s">
        <v>57</v>
      </c>
      <c r="D8" s="5" t="s">
        <v>32</v>
      </c>
      <c r="E8" s="5" t="s">
        <v>58</v>
      </c>
    </row>
    <row r="9" spans="1:5" ht="12.75">
      <c r="A9" s="8" t="s">
        <v>1</v>
      </c>
      <c r="B9" s="9">
        <v>400</v>
      </c>
      <c r="C9" s="9">
        <v>1250</v>
      </c>
      <c r="D9" s="9"/>
      <c r="E9" s="9">
        <v>1200</v>
      </c>
    </row>
    <row r="10" spans="1:5" ht="12.75">
      <c r="A10" s="8" t="s">
        <v>2</v>
      </c>
      <c r="B10" s="9">
        <v>9000</v>
      </c>
      <c r="C10" s="9">
        <v>8200</v>
      </c>
      <c r="D10" s="9"/>
      <c r="E10" s="9">
        <v>8100</v>
      </c>
    </row>
    <row r="11" spans="1:5" ht="12.75">
      <c r="A11" s="8" t="s">
        <v>3</v>
      </c>
      <c r="B11" s="9">
        <v>24000</v>
      </c>
      <c r="C11" s="9">
        <v>22400</v>
      </c>
      <c r="D11" s="9"/>
      <c r="E11" s="9">
        <v>22800</v>
      </c>
    </row>
    <row r="12" spans="1:5" ht="12.75">
      <c r="A12" s="8" t="s">
        <v>4</v>
      </c>
      <c r="B12" s="10">
        <v>1600</v>
      </c>
      <c r="C12" s="10">
        <v>1350</v>
      </c>
      <c r="D12" s="8"/>
      <c r="E12" s="10">
        <v>1350</v>
      </c>
    </row>
    <row r="13" spans="1:5" ht="12.75">
      <c r="A13" s="8" t="s">
        <v>27</v>
      </c>
      <c r="B13" s="11">
        <f>SUM(B9:B12)</f>
        <v>35000</v>
      </c>
      <c r="C13" s="8"/>
      <c r="D13" s="11">
        <f>SUM(C9:C12)</f>
        <v>33200</v>
      </c>
      <c r="E13" s="11">
        <f>SUM(E9:E12)</f>
        <v>33450</v>
      </c>
    </row>
    <row r="14" spans="1:5" ht="12.75">
      <c r="A14" s="8"/>
      <c r="B14" s="9"/>
      <c r="C14" s="9"/>
      <c r="D14" s="9"/>
      <c r="E14" s="8"/>
    </row>
    <row r="15" spans="1:5" ht="12.75">
      <c r="A15" s="8" t="s">
        <v>5</v>
      </c>
      <c r="B15" s="9">
        <v>3700</v>
      </c>
      <c r="C15" s="9">
        <v>3661</v>
      </c>
      <c r="D15" s="9"/>
      <c r="E15" s="9">
        <v>7500</v>
      </c>
    </row>
    <row r="16" spans="1:5" ht="12.75">
      <c r="A16" s="8" t="s">
        <v>6</v>
      </c>
      <c r="B16" s="11">
        <v>3500</v>
      </c>
      <c r="C16" s="11">
        <v>-3995.2</v>
      </c>
      <c r="D16" s="13"/>
      <c r="E16" s="11">
        <v>3500</v>
      </c>
    </row>
    <row r="17" spans="1:5" ht="12.75">
      <c r="A17" s="8" t="s">
        <v>75</v>
      </c>
      <c r="B17" s="10">
        <v>0</v>
      </c>
      <c r="C17" s="10">
        <v>1050</v>
      </c>
      <c r="D17" s="13"/>
      <c r="E17" s="11">
        <v>1500</v>
      </c>
    </row>
    <row r="18" spans="1:5" ht="12.75">
      <c r="A18" s="8" t="s">
        <v>9</v>
      </c>
      <c r="B18" s="11">
        <f>SUM(B15:B17)</f>
        <v>7200</v>
      </c>
      <c r="C18" s="8"/>
      <c r="D18" s="11">
        <f>SUM(C15:C17)</f>
        <v>715.8000000000002</v>
      </c>
      <c r="E18" s="12">
        <f>SUM(E15:E17)</f>
        <v>12500</v>
      </c>
    </row>
    <row r="19" spans="1:5" ht="12.75">
      <c r="A19" s="8"/>
      <c r="B19" s="11"/>
      <c r="C19" s="11"/>
      <c r="D19" s="11"/>
      <c r="E19" s="13"/>
    </row>
    <row r="20" spans="1:5" ht="12.75">
      <c r="A20" s="8"/>
      <c r="B20" s="11"/>
      <c r="C20" s="11"/>
      <c r="D20" s="11"/>
      <c r="E20" s="13"/>
    </row>
    <row r="21" spans="1:5" ht="12.75">
      <c r="A21" s="8" t="s">
        <v>61</v>
      </c>
      <c r="C21" s="9"/>
      <c r="D21" s="9"/>
      <c r="E21" s="9">
        <v>15000</v>
      </c>
    </row>
    <row r="22" spans="1:5" ht="12.75">
      <c r="A22" s="8" t="s">
        <v>62</v>
      </c>
      <c r="C22" s="9"/>
      <c r="D22" s="9"/>
      <c r="E22" s="9">
        <v>4000</v>
      </c>
    </row>
    <row r="23" spans="1:5" ht="12.75">
      <c r="A23" s="8" t="s">
        <v>64</v>
      </c>
      <c r="C23" s="9"/>
      <c r="D23" s="9"/>
      <c r="E23" s="9">
        <v>1000</v>
      </c>
    </row>
    <row r="24" spans="1:4" ht="12.75">
      <c r="A24" s="8" t="s">
        <v>38</v>
      </c>
      <c r="B24" s="17">
        <v>9000</v>
      </c>
      <c r="C24" s="11">
        <v>7030.82</v>
      </c>
      <c r="D24" s="11"/>
    </row>
    <row r="25" spans="1:5" ht="12.75">
      <c r="A25" s="8" t="s">
        <v>63</v>
      </c>
      <c r="B25" s="17">
        <v>0</v>
      </c>
      <c r="C25" s="2">
        <v>5900.75</v>
      </c>
      <c r="E25" s="2">
        <v>2500</v>
      </c>
    </row>
    <row r="26" spans="1:3" ht="12.75">
      <c r="A26" s="8" t="s">
        <v>37</v>
      </c>
      <c r="B26" s="17">
        <v>5000</v>
      </c>
      <c r="C26" s="2">
        <v>5829.5</v>
      </c>
    </row>
    <row r="27" spans="1:5" ht="12.75">
      <c r="A27" s="8" t="s">
        <v>7</v>
      </c>
      <c r="B27" s="9">
        <v>4000</v>
      </c>
      <c r="C27" s="9">
        <v>5823.25</v>
      </c>
      <c r="D27" s="9"/>
      <c r="E27" s="9">
        <v>4000</v>
      </c>
    </row>
    <row r="28" spans="1:5" ht="12.75">
      <c r="A28" s="8" t="s">
        <v>8</v>
      </c>
      <c r="B28" s="9">
        <v>0</v>
      </c>
      <c r="C28" s="9">
        <v>1460.25</v>
      </c>
      <c r="D28" s="9"/>
      <c r="E28" s="9">
        <v>0</v>
      </c>
    </row>
    <row r="29" spans="1:5" ht="12.75">
      <c r="A29" s="8" t="s">
        <v>35</v>
      </c>
      <c r="B29" s="9">
        <v>30000</v>
      </c>
      <c r="C29" s="9">
        <v>30000</v>
      </c>
      <c r="D29" s="9"/>
      <c r="E29" s="9">
        <v>30000</v>
      </c>
    </row>
    <row r="30" spans="1:5" ht="12.75">
      <c r="A30" s="8" t="s">
        <v>73</v>
      </c>
      <c r="B30" s="10">
        <v>5500</v>
      </c>
      <c r="C30" s="10">
        <v>19499.4</v>
      </c>
      <c r="D30" s="8"/>
      <c r="E30" s="9">
        <v>20000</v>
      </c>
    </row>
    <row r="31" spans="1:5" ht="12.75">
      <c r="A31" s="8" t="s">
        <v>30</v>
      </c>
      <c r="B31" s="12">
        <f>SUM(B21:B30)</f>
        <v>53500</v>
      </c>
      <c r="C31" s="8"/>
      <c r="D31" s="11">
        <f>SUM(C21:C30)</f>
        <v>75543.97</v>
      </c>
      <c r="E31" s="12">
        <f>SUM(E21:E30)</f>
        <v>76500</v>
      </c>
    </row>
    <row r="32" spans="1:5" ht="12.75">
      <c r="A32" s="8"/>
      <c r="B32" s="11"/>
      <c r="C32" s="11"/>
      <c r="D32" s="11"/>
      <c r="E32" s="13"/>
    </row>
    <row r="33" spans="1:5" ht="12.75">
      <c r="A33" s="8"/>
      <c r="B33" s="9"/>
      <c r="C33" s="8"/>
      <c r="D33" s="8"/>
      <c r="E33" s="9"/>
    </row>
    <row r="34" spans="1:5" ht="12.75">
      <c r="A34" s="8" t="s">
        <v>36</v>
      </c>
      <c r="B34" s="9">
        <v>5000</v>
      </c>
      <c r="C34" s="9">
        <v>4290.65</v>
      </c>
      <c r="D34" s="9"/>
      <c r="E34" s="9">
        <v>5000</v>
      </c>
    </row>
    <row r="35" spans="1:5" ht="12.75">
      <c r="A35" s="8" t="s">
        <v>55</v>
      </c>
      <c r="B35" s="10">
        <v>-5000</v>
      </c>
      <c r="C35" s="10">
        <v>-5440.6</v>
      </c>
      <c r="D35" s="8"/>
      <c r="E35" s="10">
        <v>-5000</v>
      </c>
    </row>
    <row r="36" spans="1:5" ht="12.75">
      <c r="A36" s="8"/>
      <c r="B36" s="11">
        <f>SUM(B34:B35)</f>
        <v>0</v>
      </c>
      <c r="C36" s="8"/>
      <c r="D36" s="10">
        <f>SUM(C34:C35)</f>
        <v>-1149.9500000000007</v>
      </c>
      <c r="E36" s="11">
        <f>SUM(E34:E35)</f>
        <v>0</v>
      </c>
    </row>
    <row r="37" spans="1:5" ht="12.75">
      <c r="A37" s="8"/>
      <c r="B37" s="11"/>
      <c r="C37" s="16"/>
      <c r="D37" s="10"/>
      <c r="E37" s="11"/>
    </row>
    <row r="38" spans="1:5" ht="12.75">
      <c r="A38" s="8" t="s">
        <v>25</v>
      </c>
      <c r="B38" s="14">
        <f>SUM(B13+B18+B31+B36)</f>
        <v>95700</v>
      </c>
      <c r="C38" s="15"/>
      <c r="D38" s="15">
        <f>SUM(D13:D36)</f>
        <v>108309.82</v>
      </c>
      <c r="E38" s="14">
        <f>SUM(E13+E18+E31)</f>
        <v>122450</v>
      </c>
    </row>
    <row r="39" spans="1:5" ht="12.75">
      <c r="A39" s="8"/>
      <c r="B39" s="11"/>
      <c r="C39" s="11"/>
      <c r="D39" s="11"/>
      <c r="E39" s="11"/>
    </row>
    <row r="40" spans="1:5" ht="12.75">
      <c r="A40" s="8"/>
      <c r="B40" s="11"/>
      <c r="C40" s="11"/>
      <c r="D40" s="11"/>
      <c r="E40" s="11"/>
    </row>
    <row r="41" spans="1:5" ht="12.75">
      <c r="A41" s="8"/>
      <c r="B41" s="9"/>
      <c r="C41" s="9"/>
      <c r="D41" s="9"/>
      <c r="E41" s="8"/>
    </row>
    <row r="42" spans="1:5" ht="12.75">
      <c r="A42" s="8"/>
      <c r="B42" s="9"/>
      <c r="C42" s="9"/>
      <c r="D42" s="9"/>
      <c r="E42" s="8"/>
    </row>
    <row r="43" spans="1:5" ht="12.75">
      <c r="A43" s="8"/>
      <c r="B43" s="9"/>
      <c r="C43" s="9"/>
      <c r="D43" s="9"/>
      <c r="E43" s="8"/>
    </row>
    <row r="44" spans="1:5" ht="12.75">
      <c r="A44" s="8"/>
      <c r="B44" s="9"/>
      <c r="C44" s="9"/>
      <c r="D44" s="9"/>
      <c r="E44" s="8"/>
    </row>
    <row r="45" spans="1:5" ht="12.75">
      <c r="A45" s="8"/>
      <c r="B45" s="9"/>
      <c r="C45" s="9"/>
      <c r="D45" s="9"/>
      <c r="E45" s="8"/>
    </row>
    <row r="46" spans="1:5" ht="12.75">
      <c r="A46" s="1" t="s">
        <v>31</v>
      </c>
      <c r="B46" s="6" t="s">
        <v>34</v>
      </c>
      <c r="C46" s="6" t="s">
        <v>57</v>
      </c>
      <c r="D46" s="6" t="s">
        <v>33</v>
      </c>
      <c r="E46" s="5" t="s">
        <v>58</v>
      </c>
    </row>
    <row r="47" spans="1:5" ht="12.75">
      <c r="A47" s="8" t="s">
        <v>10</v>
      </c>
      <c r="B47" s="9">
        <v>27000</v>
      </c>
      <c r="C47" s="9">
        <v>27080</v>
      </c>
      <c r="D47" s="9"/>
      <c r="E47" s="2">
        <v>27000</v>
      </c>
    </row>
    <row r="48" spans="1:5" ht="12.75">
      <c r="A48" s="8" t="s">
        <v>11</v>
      </c>
      <c r="B48" s="9">
        <v>400</v>
      </c>
      <c r="C48" s="9">
        <v>375</v>
      </c>
      <c r="D48" s="9"/>
      <c r="E48" s="9">
        <v>400</v>
      </c>
    </row>
    <row r="49" spans="1:5" ht="12.75">
      <c r="A49" s="8" t="s">
        <v>12</v>
      </c>
      <c r="B49" s="10">
        <v>500</v>
      </c>
      <c r="C49" s="10">
        <v>500</v>
      </c>
      <c r="D49" s="11"/>
      <c r="E49" s="10">
        <v>500</v>
      </c>
    </row>
    <row r="50" spans="1:5" ht="12.75">
      <c r="A50" s="8" t="s">
        <v>40</v>
      </c>
      <c r="B50" s="9">
        <f>SUM(B47:B49)</f>
        <v>27900</v>
      </c>
      <c r="C50" s="9"/>
      <c r="D50" s="11">
        <f>SUM(C47:C49)</f>
        <v>27955</v>
      </c>
      <c r="E50" s="9">
        <f>SUM(E47:E49)</f>
        <v>27900</v>
      </c>
    </row>
    <row r="51" spans="1:5" ht="12.75">
      <c r="A51" s="8"/>
      <c r="B51" s="9"/>
      <c r="C51" s="9"/>
      <c r="D51" s="9"/>
      <c r="E51" s="9"/>
    </row>
    <row r="52" spans="1:5" ht="12.75">
      <c r="A52" s="8" t="s">
        <v>14</v>
      </c>
      <c r="B52" s="9">
        <v>10000</v>
      </c>
      <c r="C52" s="9">
        <v>13800</v>
      </c>
      <c r="D52" s="9"/>
      <c r="E52" s="9">
        <v>10000</v>
      </c>
    </row>
    <row r="53" spans="1:5" ht="12.75">
      <c r="A53" s="8" t="s">
        <v>15</v>
      </c>
      <c r="B53" s="9">
        <v>15000</v>
      </c>
      <c r="C53" s="9">
        <v>21133</v>
      </c>
      <c r="D53" s="9"/>
      <c r="E53" s="9">
        <v>15000</v>
      </c>
    </row>
    <row r="54" spans="1:5" ht="12.75">
      <c r="A54" s="8" t="s">
        <v>16</v>
      </c>
      <c r="B54" s="9">
        <v>7000</v>
      </c>
      <c r="C54" s="9">
        <v>7632.81</v>
      </c>
      <c r="D54" s="9"/>
      <c r="E54" s="9">
        <v>7500</v>
      </c>
    </row>
    <row r="55" spans="1:5" ht="12.75">
      <c r="A55" s="13" t="s">
        <v>41</v>
      </c>
      <c r="B55" s="10">
        <v>2000</v>
      </c>
      <c r="C55" s="10">
        <v>4592</v>
      </c>
      <c r="D55" s="11"/>
      <c r="E55" s="10">
        <v>2500</v>
      </c>
    </row>
    <row r="56" spans="1:5" ht="12.75">
      <c r="A56" s="18" t="s">
        <v>42</v>
      </c>
      <c r="B56" s="9">
        <f>SUM(B52:B55)</f>
        <v>34000</v>
      </c>
      <c r="C56" s="9"/>
      <c r="D56" s="11">
        <f>SUM(C52:C55)</f>
        <v>47157.81</v>
      </c>
      <c r="E56" s="9">
        <f>SUM(E52:E55)</f>
        <v>35000</v>
      </c>
    </row>
    <row r="57" spans="1:5" ht="12.75">
      <c r="A57" s="18"/>
      <c r="B57" s="9"/>
      <c r="C57" s="9"/>
      <c r="D57" s="9"/>
      <c r="E57" s="9"/>
    </row>
    <row r="58" spans="1:5" ht="12.75">
      <c r="A58" s="8" t="s">
        <v>13</v>
      </c>
      <c r="B58" s="9">
        <v>9000</v>
      </c>
      <c r="C58" s="9">
        <v>8227</v>
      </c>
      <c r="D58" s="9"/>
      <c r="E58" s="9">
        <v>10000</v>
      </c>
    </row>
    <row r="59" spans="1:5" ht="12.75">
      <c r="A59" s="8" t="s">
        <v>18</v>
      </c>
      <c r="B59" s="9">
        <v>4000</v>
      </c>
      <c r="C59" s="9">
        <v>1436.73</v>
      </c>
      <c r="D59" s="9"/>
      <c r="E59" s="9">
        <v>2000</v>
      </c>
    </row>
    <row r="60" spans="1:5" ht="12.75">
      <c r="A60" s="8" t="s">
        <v>17</v>
      </c>
      <c r="B60" s="9">
        <v>1000</v>
      </c>
      <c r="C60" s="9">
        <v>766.1</v>
      </c>
      <c r="D60" s="9"/>
      <c r="E60" s="9">
        <v>1000</v>
      </c>
    </row>
    <row r="61" spans="1:5" ht="12.75">
      <c r="A61" s="8" t="s">
        <v>39</v>
      </c>
      <c r="B61" s="9">
        <v>1000</v>
      </c>
      <c r="C61" s="9">
        <v>150</v>
      </c>
      <c r="D61" s="9"/>
      <c r="E61" s="9">
        <v>1000</v>
      </c>
    </row>
    <row r="62" spans="1:5" ht="12.75">
      <c r="A62" s="8" t="s">
        <v>65</v>
      </c>
      <c r="B62" s="11">
        <v>9750</v>
      </c>
      <c r="C62" s="11">
        <v>500</v>
      </c>
      <c r="D62" s="13"/>
      <c r="E62" s="11">
        <v>5000</v>
      </c>
    </row>
    <row r="63" spans="1:5" ht="12.75">
      <c r="A63" s="8" t="s">
        <v>66</v>
      </c>
      <c r="B63" s="10">
        <v>8000</v>
      </c>
      <c r="C63" s="10">
        <v>4300</v>
      </c>
      <c r="D63" s="13"/>
      <c r="E63" s="10">
        <v>6000</v>
      </c>
    </row>
    <row r="64" spans="1:5" ht="12.75">
      <c r="A64" s="8" t="s">
        <v>54</v>
      </c>
      <c r="B64" s="9">
        <f>SUM(B58:B63)</f>
        <v>32750</v>
      </c>
      <c r="C64" s="8"/>
      <c r="D64" s="11">
        <f>SUM(C58:C63)</f>
        <v>15379.83</v>
      </c>
      <c r="E64" s="9">
        <f>SUM(E58:E63)</f>
        <v>25000</v>
      </c>
    </row>
    <row r="65" spans="1:5" ht="12.75">
      <c r="A65" s="8"/>
      <c r="B65" s="9"/>
      <c r="C65" s="9"/>
      <c r="D65" s="11"/>
      <c r="E65" s="8"/>
    </row>
    <row r="66" spans="1:5" ht="12.75">
      <c r="A66" s="8" t="s">
        <v>64</v>
      </c>
      <c r="B66" s="9">
        <v>3000</v>
      </c>
      <c r="C66" s="10">
        <v>2168.35</v>
      </c>
      <c r="E66" s="9">
        <v>8000</v>
      </c>
    </row>
    <row r="67" ht="12.75">
      <c r="D67" s="2">
        <f>+C66</f>
        <v>2168.35</v>
      </c>
    </row>
    <row r="68" spans="1:5" ht="12.75">
      <c r="A68" t="s">
        <v>19</v>
      </c>
      <c r="B68" s="2">
        <v>2000</v>
      </c>
      <c r="C68" s="2">
        <v>542</v>
      </c>
      <c r="D68" s="2"/>
      <c r="E68" s="2">
        <v>1000</v>
      </c>
    </row>
    <row r="69" spans="1:5" ht="12.75">
      <c r="A69" t="s">
        <v>20</v>
      </c>
      <c r="B69" s="2">
        <v>3000</v>
      </c>
      <c r="C69" s="2">
        <v>2013.4</v>
      </c>
      <c r="D69" s="2"/>
      <c r="E69" s="2">
        <v>3000</v>
      </c>
    </row>
    <row r="70" spans="1:5" ht="12.75">
      <c r="A70" t="s">
        <v>43</v>
      </c>
      <c r="B70" s="2">
        <v>2000</v>
      </c>
      <c r="C70" s="2">
        <v>2223.2</v>
      </c>
      <c r="D70" s="2"/>
      <c r="E70" s="2">
        <v>2500</v>
      </c>
    </row>
    <row r="71" spans="1:5" ht="12.75">
      <c r="A71" t="s">
        <v>21</v>
      </c>
      <c r="B71" s="2">
        <v>2000</v>
      </c>
      <c r="C71" s="2">
        <v>1794.25</v>
      </c>
      <c r="D71" s="2"/>
      <c r="E71" s="2">
        <v>2000</v>
      </c>
    </row>
    <row r="72" spans="1:5" ht="12.75">
      <c r="A72" t="s">
        <v>22</v>
      </c>
      <c r="B72" s="2">
        <v>2400</v>
      </c>
      <c r="C72" s="2">
        <v>1500</v>
      </c>
      <c r="D72" s="2"/>
      <c r="E72" s="2">
        <v>1900</v>
      </c>
    </row>
    <row r="73" spans="1:5" ht="12.75">
      <c r="A73" t="s">
        <v>44</v>
      </c>
      <c r="B73" s="2">
        <v>1800</v>
      </c>
      <c r="C73" s="2">
        <v>1856</v>
      </c>
      <c r="D73" s="2"/>
      <c r="E73" s="2">
        <v>1900</v>
      </c>
    </row>
    <row r="74" spans="1:5" ht="12.75">
      <c r="A74" t="s">
        <v>45</v>
      </c>
      <c r="B74" s="2">
        <v>2000</v>
      </c>
      <c r="C74" s="2">
        <v>544.4</v>
      </c>
      <c r="D74" s="2"/>
      <c r="E74" s="2">
        <v>1000</v>
      </c>
    </row>
    <row r="75" spans="1:5" ht="12.75">
      <c r="A75" s="8" t="s">
        <v>23</v>
      </c>
      <c r="B75" s="9">
        <v>2000</v>
      </c>
      <c r="C75" s="9">
        <v>1000</v>
      </c>
      <c r="D75" s="9"/>
      <c r="E75" s="9">
        <v>2000</v>
      </c>
    </row>
    <row r="76" spans="1:5" ht="12.75">
      <c r="A76" s="8" t="s">
        <v>46</v>
      </c>
      <c r="B76" s="9">
        <v>5500</v>
      </c>
      <c r="C76" s="9">
        <v>6097</v>
      </c>
      <c r="D76" s="9"/>
      <c r="E76" s="9">
        <v>6500</v>
      </c>
    </row>
    <row r="77" spans="1:5" ht="12.75">
      <c r="A77" s="8" t="s">
        <v>47</v>
      </c>
      <c r="B77" s="9">
        <v>2000</v>
      </c>
      <c r="C77" s="9">
        <v>0</v>
      </c>
      <c r="D77" s="9"/>
      <c r="E77" s="9">
        <v>2000</v>
      </c>
    </row>
    <row r="78" spans="1:5" ht="12.75">
      <c r="A78" s="8" t="s">
        <v>48</v>
      </c>
      <c r="B78" s="9">
        <v>8000</v>
      </c>
      <c r="C78" s="9">
        <v>8747.06</v>
      </c>
      <c r="D78" s="9"/>
      <c r="E78" s="9">
        <v>5000</v>
      </c>
    </row>
    <row r="79" spans="1:5" ht="12.75">
      <c r="A79" s="8" t="s">
        <v>67</v>
      </c>
      <c r="B79" s="9">
        <v>0</v>
      </c>
      <c r="C79" s="9">
        <v>2283.52</v>
      </c>
      <c r="D79" s="9"/>
      <c r="E79" s="9">
        <v>0</v>
      </c>
    </row>
    <row r="80" spans="1:5" ht="12.75">
      <c r="A80" s="8" t="s">
        <v>49</v>
      </c>
      <c r="B80" s="11">
        <v>3000</v>
      </c>
      <c r="C80" s="11">
        <v>6514.07</v>
      </c>
      <c r="D80" s="11"/>
      <c r="E80" s="11">
        <v>3000</v>
      </c>
    </row>
    <row r="81" spans="1:5" ht="12.75">
      <c r="A81" s="8" t="s">
        <v>68</v>
      </c>
      <c r="B81" s="10">
        <v>0</v>
      </c>
      <c r="C81" s="10">
        <v>351.25</v>
      </c>
      <c r="D81" s="11"/>
      <c r="E81" s="10">
        <v>1000</v>
      </c>
    </row>
    <row r="82" spans="1:5" ht="12.75">
      <c r="A82" s="8" t="s">
        <v>28</v>
      </c>
      <c r="B82" s="14">
        <f>SUM(B68:B81)</f>
        <v>35700</v>
      </c>
      <c r="C82" s="14"/>
      <c r="D82" s="10">
        <f>SUM(C68:C81)</f>
        <v>35466.149999999994</v>
      </c>
      <c r="E82" s="14">
        <f>SUM(E68:E81)</f>
        <v>32800</v>
      </c>
    </row>
    <row r="83" spans="1:5" ht="12.75">
      <c r="A83" s="8"/>
      <c r="B83" s="9"/>
      <c r="C83" s="9"/>
      <c r="D83" s="9"/>
      <c r="E83" s="9"/>
    </row>
    <row r="84" spans="1:5" ht="12.75">
      <c r="A84" s="8" t="s">
        <v>26</v>
      </c>
      <c r="B84" s="2">
        <f>SUM(B50+B56+B64+B66+B82)</f>
        <v>133350</v>
      </c>
      <c r="D84" s="15">
        <f>SUM(D50:D82)</f>
        <v>128127.14</v>
      </c>
      <c r="E84" s="2">
        <f>SUM(E50+E56+E64+E66+E82)</f>
        <v>128700</v>
      </c>
    </row>
    <row r="85" spans="1:5" ht="12.75">
      <c r="A85" s="8"/>
      <c r="B85" s="2"/>
      <c r="D85" s="19"/>
      <c r="E85" s="2"/>
    </row>
    <row r="86" spans="1:5" ht="12.75">
      <c r="A86" s="8" t="s">
        <v>69</v>
      </c>
      <c r="B86" s="2"/>
      <c r="D86" s="19"/>
      <c r="E86" s="2"/>
    </row>
    <row r="87" spans="1:5" ht="12.75">
      <c r="A87" s="8" t="s">
        <v>70</v>
      </c>
      <c r="B87" s="2">
        <v>0</v>
      </c>
      <c r="C87" s="2">
        <v>4301.56</v>
      </c>
      <c r="D87" s="11">
        <v>4301.56</v>
      </c>
      <c r="E87" s="2">
        <v>0</v>
      </c>
    </row>
    <row r="88" spans="1:5" ht="12.75">
      <c r="A88" s="8"/>
      <c r="B88" s="9"/>
      <c r="C88" s="9"/>
      <c r="D88" s="9"/>
      <c r="E88" s="9"/>
    </row>
    <row r="89" spans="1:5" ht="12.75">
      <c r="A89" s="8" t="s">
        <v>50</v>
      </c>
      <c r="B89" s="9"/>
      <c r="C89" s="9"/>
      <c r="D89" s="9"/>
      <c r="E89" s="9"/>
    </row>
    <row r="90" spans="1:5" ht="12.75">
      <c r="A90" s="8" t="s">
        <v>24</v>
      </c>
      <c r="B90" s="9">
        <v>2000</v>
      </c>
      <c r="C90" s="9">
        <v>3922.07</v>
      </c>
      <c r="D90" s="9"/>
      <c r="E90" s="9">
        <v>3000</v>
      </c>
    </row>
    <row r="91" spans="1:5" ht="12.75">
      <c r="A91" s="8" t="s">
        <v>51</v>
      </c>
      <c r="B91" s="9">
        <v>0</v>
      </c>
      <c r="C91" s="10">
        <v>-956.59</v>
      </c>
      <c r="D91" s="9"/>
      <c r="E91" s="9">
        <v>-1000</v>
      </c>
    </row>
    <row r="92" spans="1:5" ht="12.75">
      <c r="A92" s="8" t="s">
        <v>52</v>
      </c>
      <c r="B92" s="11"/>
      <c r="C92" s="11"/>
      <c r="D92" s="9">
        <f>SUM(C90:C91)</f>
        <v>2965.48</v>
      </c>
      <c r="E92" s="11"/>
    </row>
    <row r="93" spans="1:5" ht="12.75">
      <c r="A93" s="8"/>
      <c r="B93" s="11"/>
      <c r="C93" s="13"/>
      <c r="D93" s="11"/>
      <c r="E93" s="11"/>
    </row>
    <row r="94" spans="1:5" ht="12.75">
      <c r="A94" s="8"/>
      <c r="B94" s="9"/>
      <c r="C94" s="9"/>
      <c r="D94" s="9"/>
      <c r="E94" s="8"/>
    </row>
    <row r="95" spans="1:5" ht="12.75">
      <c r="A95" s="8" t="s">
        <v>25</v>
      </c>
      <c r="B95" s="9">
        <f>+B38</f>
        <v>95700</v>
      </c>
      <c r="C95" s="9">
        <f>+D38</f>
        <v>108309.82</v>
      </c>
      <c r="D95" s="9"/>
      <c r="E95" s="9">
        <f>+E38</f>
        <v>122450</v>
      </c>
    </row>
    <row r="96" spans="1:5" ht="12.75">
      <c r="A96" s="8" t="s">
        <v>26</v>
      </c>
      <c r="B96" s="10">
        <f>-B84</f>
        <v>-133350</v>
      </c>
      <c r="C96" s="10">
        <f>-D84</f>
        <v>-128127.14</v>
      </c>
      <c r="D96" s="10"/>
      <c r="E96" s="10">
        <f>-E84</f>
        <v>-128700</v>
      </c>
    </row>
    <row r="97" spans="1:5" ht="12.75">
      <c r="A97" s="8" t="s">
        <v>71</v>
      </c>
      <c r="B97" s="12">
        <f>SUM(B95:B96)</f>
        <v>-37650</v>
      </c>
      <c r="C97" s="12">
        <f>SUM(C95:C96)</f>
        <v>-19817.319999999992</v>
      </c>
      <c r="D97" s="20"/>
      <c r="E97" s="12">
        <f>SUM(E95:E96)</f>
        <v>-6250</v>
      </c>
    </row>
    <row r="98" spans="1:5" ht="12.75">
      <c r="A98" s="8" t="s">
        <v>72</v>
      </c>
      <c r="B98" s="11"/>
      <c r="C98" s="11">
        <v>-4301.56</v>
      </c>
      <c r="D98" s="19"/>
      <c r="E98" s="11"/>
    </row>
    <row r="99" spans="1:5" ht="12.75">
      <c r="A99" s="8" t="s">
        <v>56</v>
      </c>
      <c r="B99" s="10">
        <v>2000</v>
      </c>
      <c r="C99" s="10">
        <f>+D92</f>
        <v>2965.48</v>
      </c>
      <c r="D99" s="10"/>
      <c r="E99" s="10">
        <v>2000</v>
      </c>
    </row>
    <row r="100" spans="1:5" ht="12.75">
      <c r="A100" s="8" t="s">
        <v>53</v>
      </c>
      <c r="B100" s="9">
        <f>SUM(B97:B99)</f>
        <v>-35650</v>
      </c>
      <c r="C100" s="9">
        <f>SUM(C97:C99)</f>
        <v>-21153.399999999994</v>
      </c>
      <c r="D100" s="9"/>
      <c r="E100" s="9">
        <f>SUM(E97:E99)</f>
        <v>-4250</v>
      </c>
    </row>
    <row r="101" spans="1:5" ht="12.75">
      <c r="A101" s="8"/>
      <c r="B101" s="9"/>
      <c r="C101" s="9"/>
      <c r="D101" s="9"/>
      <c r="E101" s="9"/>
    </row>
    <row r="102" spans="1:5" ht="12.75">
      <c r="A102" s="8"/>
      <c r="B102" s="9"/>
      <c r="C102" s="8"/>
      <c r="D102" s="9"/>
      <c r="E102" s="9"/>
    </row>
  </sheetData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Aase</dc:creator>
  <cp:keywords/>
  <dc:description/>
  <cp:lastModifiedBy>Aase Eg Pedersen</cp:lastModifiedBy>
  <cp:lastPrinted>2022-01-13T14:17:57Z</cp:lastPrinted>
  <dcterms:created xsi:type="dcterms:W3CDTF">2004-11-30T14:48:52Z</dcterms:created>
  <dcterms:modified xsi:type="dcterms:W3CDTF">2022-02-09T19:58:51Z</dcterms:modified>
  <cp:category/>
  <cp:version/>
  <cp:contentType/>
  <cp:contentStatus/>
</cp:coreProperties>
</file>