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2120" activeTab="3"/>
  </bookViews>
  <sheets>
    <sheet name="Stamdata" sheetId="1" r:id="rId1"/>
    <sheet name="Indtastning" sheetId="2" r:id="rId2"/>
    <sheet name="Sortering" sheetId="3" r:id="rId3"/>
    <sheet name="Udskriftsliste" sheetId="4" r:id="rId4"/>
  </sheets>
  <externalReferences>
    <externalReference r:id="rId7"/>
  </externalReferences>
  <definedNames>
    <definedName name="Adresse">'[1]Lister'!$D$2:$D$12</definedName>
    <definedName name="By">'[1]Lister'!$F$2:$F$12</definedName>
    <definedName name="Forvaltning">'[1]Lister'!$C$2:$C$12</definedName>
    <definedName name="Postnr">'[1]Lister'!$E$2:$E$12</definedName>
  </definedNames>
  <calcPr fullCalcOnLoad="1"/>
</workbook>
</file>

<file path=xl/sharedStrings.xml><?xml version="1.0" encoding="utf-8"?>
<sst xmlns="http://schemas.openxmlformats.org/spreadsheetml/2006/main" count="307" uniqueCount="94">
  <si>
    <t>Klub</t>
  </si>
  <si>
    <t>Poster</t>
  </si>
  <si>
    <t>Point</t>
  </si>
  <si>
    <t>Straf</t>
  </si>
  <si>
    <t>Post</t>
  </si>
  <si>
    <t>Total</t>
  </si>
  <si>
    <t>Løbere</t>
  </si>
  <si>
    <t>KOK</t>
  </si>
  <si>
    <t>HTF</t>
  </si>
  <si>
    <t>Snab</t>
  </si>
  <si>
    <t>Flemming D. Andersen
Jørn F. Andersen</t>
  </si>
  <si>
    <t>Gitte Isen
Torben Isen</t>
  </si>
  <si>
    <t>Lone Rasmussen
Niels Nygaard Jensen</t>
  </si>
  <si>
    <t>Bente H. Ringive
Martin Ringive</t>
  </si>
  <si>
    <t>OK Esbjerg</t>
  </si>
  <si>
    <t>KOK/Snab</t>
  </si>
  <si>
    <t>OK Syd</t>
  </si>
  <si>
    <t>Herning OK</t>
  </si>
  <si>
    <t>Henrik Uhlemann
Thomas Uhlemann</t>
  </si>
  <si>
    <t>Kaj Isaksen
Flemming Jørgensen</t>
  </si>
  <si>
    <t>Tina Blach
Ida Hansen</t>
  </si>
  <si>
    <t>Henrik Andersen
Anders Edsen</t>
  </si>
  <si>
    <t>Fros</t>
  </si>
  <si>
    <t>Lars Olesen
Sven Madsen</t>
  </si>
  <si>
    <t>Points</t>
  </si>
  <si>
    <t>Delklasse</t>
  </si>
  <si>
    <t>Mix</t>
  </si>
  <si>
    <t>Veteran</t>
  </si>
  <si>
    <t>Ungdom piger</t>
  </si>
  <si>
    <t>Junior drenge</t>
  </si>
  <si>
    <t>Melfar</t>
  </si>
  <si>
    <t>Plac.</t>
  </si>
  <si>
    <t>Hold</t>
  </si>
  <si>
    <t>I mål</t>
  </si>
  <si>
    <t>Procedure</t>
  </si>
  <si>
    <t>1.</t>
  </si>
  <si>
    <t>2.</t>
  </si>
  <si>
    <t>Slet de poster, som holdet ikke har.</t>
  </si>
  <si>
    <t>3.</t>
  </si>
  <si>
    <t>Vælg den grønne "I mål" celle. Tryk "Sorter stigende".</t>
  </si>
  <si>
    <t>Vælg den grønne "Total" celle. Tryk "Sorter faldende".</t>
  </si>
  <si>
    <t>Indtast evt. strafpoints for sen målgang under "Straf".</t>
  </si>
  <si>
    <t xml:space="preserve"> = kolonner, der må tastes i.</t>
  </si>
  <si>
    <t xml:space="preserve"> = celler, der må anvendes.</t>
  </si>
  <si>
    <t xml:space="preserve"> </t>
  </si>
  <si>
    <t>Besøg</t>
  </si>
  <si>
    <t>Hanne Staugaard
Anne Gunnersen</t>
  </si>
  <si>
    <t>Damer</t>
  </si>
  <si>
    <t>Susanne Højholt
Vivi Andreassen</t>
  </si>
  <si>
    <t>Christen K. Laursen
Nicolai Wind</t>
  </si>
  <si>
    <t>Herrer</t>
  </si>
  <si>
    <t>Søren Eg Staugaard
Per Eg Pedersen</t>
  </si>
  <si>
    <t>Henrik Barsballe Nielsen
Jes Aage Henning</t>
  </si>
  <si>
    <t>Anders Dalgaard
Lars Eeg Højholt</t>
  </si>
  <si>
    <t>Christian Regel
Andreas Lauridsen</t>
  </si>
  <si>
    <t>Peter Damgaard Frandsen
Steen Sig Andersen</t>
  </si>
  <si>
    <t>Flemming Roel Jensen
Leif Møller</t>
  </si>
  <si>
    <t>Aase Eg Pedersen
Bent Jacobsen</t>
  </si>
  <si>
    <t xml:space="preserve">Jørn Thomsen
</t>
  </si>
  <si>
    <t>Christian B. Hansen
Anne Assenholm</t>
  </si>
  <si>
    <t>Tine Dalgaard
Ida Lottenburger</t>
  </si>
  <si>
    <t>Junior piger</t>
  </si>
  <si>
    <t>Ida Ravn Jacobsen
Trine Eg Staugaard</t>
  </si>
  <si>
    <t>Christa Blach Madsen
Rikke Rasmussen</t>
  </si>
  <si>
    <t>Morten Örnhagen Jørgensen
Ulrika  Örnhagen Jørgensen</t>
  </si>
  <si>
    <t>Annett Lassen
Jacob Bang</t>
  </si>
  <si>
    <t>OK GORM</t>
  </si>
  <si>
    <t>Marianne Damgaard
Jørgen Damgaard</t>
  </si>
  <si>
    <t>Kim Lindahl
Peter Knudsen</t>
  </si>
  <si>
    <t>Lars Strøm Hansen
Gert Pedersen</t>
  </si>
  <si>
    <t>Melfar/Fros</t>
  </si>
  <si>
    <t>Christian&amp;Jonathan Ramus
Anne Grethe Eriksen</t>
  </si>
  <si>
    <t>Carsten Lind
Ejner Kjær</t>
  </si>
  <si>
    <t>Jacob E. Juhl
Nicklas Finderup Jessen</t>
  </si>
  <si>
    <t>Arne Bertelsen
Jens Peder Jensen</t>
  </si>
  <si>
    <t>Claudia Nissen
Bente Pedersen</t>
  </si>
  <si>
    <t>Kurt Thorøe
Lars Nissen</t>
  </si>
  <si>
    <t>Jeppe Bjerregård Larsen
Poul Larsen</t>
  </si>
  <si>
    <t>Helene Nissen
Niels Boysen</t>
  </si>
  <si>
    <t>Erik Boysen
Anders Boysen</t>
  </si>
  <si>
    <t>Dorthe Kühl Petersen
Ove Petersen</t>
  </si>
  <si>
    <t>Anne-Marie Jensen
Frede Jacobsen</t>
  </si>
  <si>
    <t>Anne Edsen
Vibeke Edsen</t>
  </si>
  <si>
    <t>Aarhus 1900</t>
  </si>
  <si>
    <t>Christian Saxe
Steffen Alm</t>
  </si>
  <si>
    <t>HPRD/Nordvest</t>
  </si>
  <si>
    <t>Rolf Meier
Bjarke Meier</t>
  </si>
  <si>
    <t>Klubløs</t>
  </si>
  <si>
    <t>RESULTATLISTE FIDUSLØB 2015</t>
  </si>
  <si>
    <t>Indtast hvilket målgang nummer.</t>
  </si>
  <si>
    <t>Ung. piger</t>
  </si>
  <si>
    <t>Jun. drenge</t>
  </si>
  <si>
    <t>Jun. piger</t>
  </si>
  <si>
    <t>HPRD/Nordv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</si>
</sst>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3" applyNumberFormat="0" applyAlignment="0" applyProtection="0"/>
    <xf numFmtId="0" fontId="1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1" fontId="2" fillId="33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/>
    </xf>
    <xf numFmtId="1" fontId="4" fillId="33" borderId="12" xfId="0" applyNumberFormat="1" applyFont="1" applyFill="1" applyBorder="1" applyAlignment="1">
      <alignment vertical="center"/>
    </xf>
    <xf numFmtId="1" fontId="4" fillId="33" borderId="11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" fontId="0" fillId="0" borderId="13" xfId="0" applyNumberFormat="1" applyBorder="1" applyAlignment="1">
      <alignment horizontal="center" vertical="center"/>
    </xf>
    <xf numFmtId="1" fontId="4" fillId="0" borderId="14" xfId="0" applyNumberFormat="1" applyFont="1" applyBorder="1" applyAlignment="1">
      <alignment vertical="center"/>
    </xf>
    <xf numFmtId="1" fontId="4" fillId="0" borderId="13" xfId="0" applyNumberFormat="1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1" fontId="0" fillId="0" borderId="15" xfId="0" applyNumberFormat="1" applyBorder="1" applyAlignment="1">
      <alignment horizontal="center" vertical="center"/>
    </xf>
    <xf numFmtId="1" fontId="4" fillId="0" borderId="16" xfId="0" applyNumberFormat="1" applyFont="1" applyBorder="1" applyAlignment="1">
      <alignment vertical="center"/>
    </xf>
    <xf numFmtId="1" fontId="4" fillId="0" borderId="15" xfId="0" applyNumberFormat="1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1" fontId="0" fillId="0" borderId="17" xfId="0" applyNumberFormat="1" applyBorder="1" applyAlignment="1">
      <alignment horizontal="center" vertical="center"/>
    </xf>
    <xf numFmtId="1" fontId="4" fillId="0" borderId="18" xfId="0" applyNumberFormat="1" applyFont="1" applyBorder="1" applyAlignment="1">
      <alignment vertical="center"/>
    </xf>
    <xf numFmtId="1" fontId="4" fillId="0" borderId="17" xfId="0" applyNumberFormat="1" applyFont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3" fontId="0" fillId="0" borderId="13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/>
    </xf>
    <xf numFmtId="1" fontId="2" fillId="34" borderId="10" xfId="0" applyNumberFormat="1" applyFont="1" applyFill="1" applyBorder="1" applyAlignment="1">
      <alignment vertical="center"/>
    </xf>
    <xf numFmtId="1" fontId="2" fillId="34" borderId="0" xfId="0" applyNumberFormat="1" applyFont="1" applyFill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/>
    </xf>
    <xf numFmtId="1" fontId="4" fillId="34" borderId="12" xfId="0" applyNumberFormat="1" applyFont="1" applyFill="1" applyBorder="1" applyAlignment="1">
      <alignment vertical="center"/>
    </xf>
    <xf numFmtId="1" fontId="4" fillId="34" borderId="11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4" borderId="13" xfId="0" applyFill="1" applyBorder="1" applyAlignment="1">
      <alignment horizontal="center" vertical="center"/>
    </xf>
    <xf numFmtId="0" fontId="3" fillId="34" borderId="13" xfId="0" applyFont="1" applyFill="1" applyBorder="1" applyAlignment="1">
      <alignment vertical="center" wrapText="1"/>
    </xf>
    <xf numFmtId="0" fontId="0" fillId="34" borderId="13" xfId="0" applyFill="1" applyBorder="1" applyAlignment="1">
      <alignment vertical="center"/>
    </xf>
    <xf numFmtId="0" fontId="3" fillId="35" borderId="20" xfId="0" applyFont="1" applyFill="1" applyBorder="1" applyAlignment="1">
      <alignment horizontal="right"/>
    </xf>
    <xf numFmtId="0" fontId="3" fillId="35" borderId="21" xfId="0" applyFont="1" applyFill="1" applyBorder="1" applyAlignment="1">
      <alignment horizontal="right"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23" xfId="0" applyFill="1" applyBorder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7" borderId="20" xfId="0" applyFont="1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14" xfId="0" applyFill="1" applyBorder="1" applyAlignment="1">
      <alignment horizontal="center"/>
    </xf>
    <xf numFmtId="0" fontId="0" fillId="37" borderId="13" xfId="0" applyFill="1" applyBorder="1" applyAlignment="1">
      <alignment/>
    </xf>
    <xf numFmtId="0" fontId="0" fillId="37" borderId="23" xfId="0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3" fontId="0" fillId="0" borderId="13" xfId="0" applyNumberFormat="1" applyBorder="1" applyAlignment="1" applyProtection="1">
      <alignment horizontal="center" vertical="center"/>
      <protection/>
    </xf>
    <xf numFmtId="1" fontId="0" fillId="0" borderId="13" xfId="0" applyNumberFormat="1" applyBorder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vertical="center"/>
      <protection/>
    </xf>
    <xf numFmtId="1" fontId="4" fillId="0" borderId="13" xfId="0" applyNumberFormat="1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3" fontId="0" fillId="0" borderId="15" xfId="0" applyNumberFormat="1" applyBorder="1" applyAlignment="1" applyProtection="1">
      <alignment horizontal="center" vertical="center"/>
      <protection/>
    </xf>
    <xf numFmtId="3" fontId="3" fillId="39" borderId="15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vertical="center"/>
      <protection/>
    </xf>
    <xf numFmtId="1" fontId="4" fillId="0" borderId="15" xfId="0" applyNumberFormat="1" applyFont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3" fontId="0" fillId="0" borderId="17" xfId="0" applyNumberFormat="1" applyBorder="1" applyAlignment="1" applyProtection="1">
      <alignment horizontal="center" vertical="center"/>
      <protection/>
    </xf>
    <xf numFmtId="1" fontId="0" fillId="0" borderId="17" xfId="0" applyNumberFormat="1" applyBorder="1" applyAlignment="1" applyProtection="1">
      <alignment horizontal="center" vertical="center"/>
      <protection/>
    </xf>
    <xf numFmtId="3" fontId="3" fillId="39" borderId="17" xfId="0" applyNumberFormat="1" applyFont="1" applyFill="1" applyBorder="1" applyAlignment="1" applyProtection="1">
      <alignment horizontal="center" vertical="center"/>
      <protection/>
    </xf>
    <xf numFmtId="3" fontId="0" fillId="0" borderId="17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Border="1" applyAlignment="1" applyProtection="1">
      <alignment vertical="center"/>
      <protection/>
    </xf>
    <xf numFmtId="1" fontId="4" fillId="0" borderId="17" xfId="0" applyNumberFormat="1" applyFont="1" applyBorder="1" applyAlignment="1" applyProtection="1">
      <alignment vertical="center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2" fillId="38" borderId="0" xfId="0" applyFont="1" applyFill="1" applyAlignment="1">
      <alignment horizontal="center" vertical="center"/>
    </xf>
    <xf numFmtId="1" fontId="2" fillId="38" borderId="10" xfId="0" applyNumberFormat="1" applyFont="1" applyFill="1" applyBorder="1" applyAlignment="1">
      <alignment vertical="center"/>
    </xf>
    <xf numFmtId="1" fontId="2" fillId="38" borderId="0" xfId="0" applyNumberFormat="1" applyFont="1" applyFill="1" applyAlignment="1">
      <alignment vertical="center"/>
    </xf>
    <xf numFmtId="1" fontId="4" fillId="34" borderId="24" xfId="0" applyNumberFormat="1" applyFont="1" applyFill="1" applyBorder="1" applyAlignment="1">
      <alignment vertical="center"/>
    </xf>
    <xf numFmtId="0" fontId="0" fillId="38" borderId="16" xfId="0" applyFill="1" applyBorder="1" applyAlignment="1">
      <alignment/>
    </xf>
    <xf numFmtId="0" fontId="0" fillId="37" borderId="15" xfId="0" applyFill="1" applyBorder="1" applyAlignment="1" quotePrefix="1">
      <alignment/>
    </xf>
    <xf numFmtId="0" fontId="0" fillId="37" borderId="15" xfId="0" applyFill="1" applyBorder="1" applyAlignment="1">
      <alignment/>
    </xf>
    <xf numFmtId="0" fontId="0" fillId="37" borderId="25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1" fontId="3" fillId="34" borderId="14" xfId="0" applyNumberFormat="1" applyFont="1" applyFill="1" applyBorder="1" applyAlignment="1">
      <alignment vertical="center"/>
    </xf>
    <xf numFmtId="1" fontId="3" fillId="34" borderId="13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8" fillId="39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Border="1" applyAlignment="1">
      <alignment vertical="center"/>
    </xf>
    <xf numFmtId="1" fontId="9" fillId="0" borderId="13" xfId="0" applyNumberFormat="1" applyFont="1" applyBorder="1" applyAlignment="1">
      <alignment vertical="center"/>
    </xf>
    <xf numFmtId="0" fontId="8" fillId="34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8" fillId="39" borderId="15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1" fontId="9" fillId="0" borderId="15" xfId="0" applyNumberFormat="1" applyFont="1" applyBorder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8" fillId="39" borderId="17" xfId="0" applyNumberFormat="1" applyFont="1" applyFill="1" applyBorder="1" applyAlignment="1">
      <alignment horizontal="center" vertical="center"/>
    </xf>
    <xf numFmtId="1" fontId="9" fillId="0" borderId="18" xfId="0" applyNumberFormat="1" applyFont="1" applyBorder="1" applyAlignment="1">
      <alignment vertical="center"/>
    </xf>
    <xf numFmtId="1" fontId="9" fillId="0" borderId="17" xfId="0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1" fontId="8" fillId="34" borderId="14" xfId="0" applyNumberFormat="1" applyFont="1" applyFill="1" applyBorder="1" applyAlignment="1">
      <alignment vertical="center"/>
    </xf>
    <xf numFmtId="1" fontId="8" fillId="34" borderId="1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34" borderId="13" xfId="0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</cellXfs>
  <cellStyles count="4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Hyperlink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dusl&#248;b\2013\Documents%20and%20Settings\ulrsta\Lokale%20indstillinger\Temporary%20Internet%20Files\Content.IE5\ONASYKKT\K&#248;rsel\K&#248;reseddel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data"/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Information"/>
      <sheetName val="Vejledning"/>
      <sheetName val="Lister"/>
    </sheetNames>
    <sheetDataSet>
      <sheetData sheetId="15">
        <row r="4">
          <cell r="C4" t="str">
            <v>Koncern Økonomi</v>
          </cell>
          <cell r="D4" t="str">
            <v>Kongens Vænge 2</v>
          </cell>
          <cell r="E4">
            <v>3400</v>
          </cell>
          <cell r="F4" t="str">
            <v>Hillerød</v>
          </cell>
        </row>
        <row r="5">
          <cell r="C5" t="str">
            <v>Regionslageret</v>
          </cell>
          <cell r="D5" t="str">
            <v>Fabriksparken 22</v>
          </cell>
          <cell r="E5">
            <v>2600</v>
          </cell>
          <cell r="F5" t="str">
            <v>Glostrup</v>
          </cell>
        </row>
        <row r="6">
          <cell r="C6" t="str">
            <v>IMT</v>
          </cell>
          <cell r="D6" t="str">
            <v>Borgervænget 7</v>
          </cell>
          <cell r="E6">
            <v>2100</v>
          </cell>
          <cell r="F6" t="str">
            <v>København 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3:C64"/>
  <sheetViews>
    <sheetView zoomScale="105" zoomScaleNormal="105" zoomScalePageLayoutView="0" workbookViewId="0" topLeftCell="A1">
      <selection activeCell="E32" sqref="E32"/>
    </sheetView>
  </sheetViews>
  <sheetFormatPr defaultColWidth="9.140625" defaultRowHeight="12.75"/>
  <cols>
    <col min="1" max="1" width="6.00390625" style="0" customWidth="1"/>
  </cols>
  <sheetData>
    <row r="3" spans="2:3" ht="12.75">
      <c r="B3" s="65" t="s">
        <v>4</v>
      </c>
      <c r="C3" s="66" t="s">
        <v>24</v>
      </c>
    </row>
    <row r="4" spans="2:3" ht="12.75">
      <c r="B4" s="67">
        <v>1</v>
      </c>
      <c r="C4" s="68">
        <v>10</v>
      </c>
    </row>
    <row r="5" spans="2:3" ht="12.75">
      <c r="B5" s="69">
        <v>2</v>
      </c>
      <c r="C5" s="70">
        <v>10</v>
      </c>
    </row>
    <row r="6" spans="2:3" ht="12.75">
      <c r="B6" s="71">
        <v>3</v>
      </c>
      <c r="C6" s="72">
        <v>10</v>
      </c>
    </row>
    <row r="7" spans="2:3" ht="12.75">
      <c r="B7" s="67">
        <v>4</v>
      </c>
      <c r="C7" s="68">
        <v>10</v>
      </c>
    </row>
    <row r="8" spans="2:3" ht="12.75">
      <c r="B8" s="69">
        <v>5</v>
      </c>
      <c r="C8" s="70">
        <v>10</v>
      </c>
    </row>
    <row r="9" spans="2:3" ht="12.75">
      <c r="B9" s="71">
        <v>6</v>
      </c>
      <c r="C9" s="72">
        <v>10</v>
      </c>
    </row>
    <row r="10" spans="2:3" ht="12.75">
      <c r="B10" s="67">
        <v>7</v>
      </c>
      <c r="C10" s="68">
        <v>10</v>
      </c>
    </row>
    <row r="11" spans="2:3" ht="12.75">
      <c r="B11" s="69">
        <v>8</v>
      </c>
      <c r="C11" s="70">
        <v>20</v>
      </c>
    </row>
    <row r="12" spans="2:3" ht="12.75">
      <c r="B12" s="71">
        <v>9</v>
      </c>
      <c r="C12" s="72">
        <v>10</v>
      </c>
    </row>
    <row r="13" spans="2:3" ht="12.75">
      <c r="B13" s="67">
        <v>10</v>
      </c>
      <c r="C13" s="68">
        <v>30</v>
      </c>
    </row>
    <row r="14" spans="2:3" ht="12.75">
      <c r="B14" s="69">
        <v>11</v>
      </c>
      <c r="C14" s="70">
        <v>90</v>
      </c>
    </row>
    <row r="15" spans="2:3" ht="12.75">
      <c r="B15" s="71">
        <v>12</v>
      </c>
      <c r="C15" s="72">
        <v>30</v>
      </c>
    </row>
    <row r="16" spans="2:3" ht="12.75">
      <c r="B16" s="69">
        <v>13</v>
      </c>
      <c r="C16" s="70">
        <v>40</v>
      </c>
    </row>
    <row r="17" spans="2:3" ht="12.75">
      <c r="B17" s="69">
        <v>14</v>
      </c>
      <c r="C17" s="70">
        <v>60</v>
      </c>
    </row>
    <row r="18" spans="2:3" ht="12.75">
      <c r="B18" s="69">
        <v>15</v>
      </c>
      <c r="C18" s="70">
        <v>40</v>
      </c>
    </row>
    <row r="19" spans="2:3" ht="12.75">
      <c r="B19" s="67">
        <v>16</v>
      </c>
      <c r="C19" s="68">
        <v>30</v>
      </c>
    </row>
    <row r="20" spans="2:3" ht="12.75">
      <c r="B20" s="69">
        <v>17</v>
      </c>
      <c r="C20" s="70">
        <v>80</v>
      </c>
    </row>
    <row r="21" spans="2:3" ht="12.75">
      <c r="B21" s="71">
        <v>18</v>
      </c>
      <c r="C21" s="72">
        <v>40</v>
      </c>
    </row>
    <row r="22" spans="2:3" ht="12.75">
      <c r="B22" s="67">
        <v>19</v>
      </c>
      <c r="C22" s="68">
        <v>50</v>
      </c>
    </row>
    <row r="23" spans="2:3" ht="12.75">
      <c r="B23" s="69">
        <v>20</v>
      </c>
      <c r="C23" s="70">
        <v>50</v>
      </c>
    </row>
    <row r="24" spans="2:3" ht="12.75">
      <c r="B24" s="71">
        <v>21</v>
      </c>
      <c r="C24" s="72">
        <v>100</v>
      </c>
    </row>
    <row r="25" spans="2:3" ht="12.75">
      <c r="B25" s="67">
        <v>22</v>
      </c>
      <c r="C25" s="68">
        <v>50</v>
      </c>
    </row>
    <row r="26" spans="2:3" ht="12.75">
      <c r="B26" s="69">
        <v>23</v>
      </c>
      <c r="C26" s="70">
        <v>60</v>
      </c>
    </row>
    <row r="27" spans="2:3" ht="12.75">
      <c r="B27" s="71">
        <v>24</v>
      </c>
      <c r="C27" s="72">
        <v>50</v>
      </c>
    </row>
    <row r="28" spans="2:3" ht="12.75">
      <c r="B28" s="67">
        <v>25</v>
      </c>
      <c r="C28" s="68">
        <v>40</v>
      </c>
    </row>
    <row r="29" spans="2:3" ht="12.75">
      <c r="B29" s="69">
        <v>26</v>
      </c>
      <c r="C29" s="70">
        <v>50</v>
      </c>
    </row>
    <row r="30" spans="2:3" ht="12.75">
      <c r="B30" s="71">
        <v>27</v>
      </c>
      <c r="C30" s="72">
        <v>70</v>
      </c>
    </row>
    <row r="31" spans="2:3" ht="12.75">
      <c r="B31" s="67">
        <v>28</v>
      </c>
      <c r="C31" s="68">
        <v>40</v>
      </c>
    </row>
    <row r="32" spans="2:3" ht="12.75">
      <c r="B32" s="69">
        <v>29</v>
      </c>
      <c r="C32" s="70">
        <v>50</v>
      </c>
    </row>
    <row r="33" spans="2:3" ht="12.75">
      <c r="B33" s="71">
        <v>30</v>
      </c>
      <c r="C33" s="72">
        <v>50</v>
      </c>
    </row>
    <row r="34" spans="2:3" ht="12.75">
      <c r="B34" s="67">
        <v>31</v>
      </c>
      <c r="C34" s="68">
        <v>60</v>
      </c>
    </row>
    <row r="35" spans="2:3" ht="12.75">
      <c r="B35" s="69">
        <v>32</v>
      </c>
      <c r="C35" s="70">
        <v>50</v>
      </c>
    </row>
    <row r="36" spans="2:3" ht="12.75">
      <c r="B36" s="71">
        <v>33</v>
      </c>
      <c r="C36" s="72">
        <v>60</v>
      </c>
    </row>
    <row r="37" spans="2:3" ht="12.75">
      <c r="B37" s="67">
        <v>34</v>
      </c>
      <c r="C37" s="68">
        <v>50</v>
      </c>
    </row>
    <row r="38" spans="2:3" ht="12.75">
      <c r="B38" s="69">
        <v>35</v>
      </c>
      <c r="C38" s="70">
        <v>40</v>
      </c>
    </row>
    <row r="39" spans="2:3" ht="12.75">
      <c r="B39" s="71">
        <v>36</v>
      </c>
      <c r="C39" s="72">
        <v>60</v>
      </c>
    </row>
    <row r="40" spans="2:3" ht="12.75">
      <c r="B40" s="67">
        <v>37</v>
      </c>
      <c r="C40" s="68">
        <v>60</v>
      </c>
    </row>
    <row r="41" spans="2:3" ht="12.75">
      <c r="B41" s="69">
        <v>38</v>
      </c>
      <c r="C41" s="70">
        <v>50</v>
      </c>
    </row>
    <row r="42" spans="2:3" ht="12.75">
      <c r="B42" s="71">
        <v>39</v>
      </c>
      <c r="C42" s="72">
        <v>40</v>
      </c>
    </row>
    <row r="43" spans="2:3" ht="12.75">
      <c r="B43" s="67">
        <v>40</v>
      </c>
      <c r="C43" s="68">
        <v>50</v>
      </c>
    </row>
    <row r="44" spans="2:3" ht="12.75">
      <c r="B44" s="69">
        <v>41</v>
      </c>
      <c r="C44" s="70">
        <v>50</v>
      </c>
    </row>
    <row r="45" spans="2:3" ht="12.75">
      <c r="B45" s="71">
        <v>42</v>
      </c>
      <c r="C45" s="72">
        <v>80</v>
      </c>
    </row>
    <row r="46" spans="2:3" ht="12.75">
      <c r="B46" s="67">
        <v>43</v>
      </c>
      <c r="C46" s="68">
        <v>60</v>
      </c>
    </row>
    <row r="47" spans="2:3" ht="12.75">
      <c r="B47" s="69">
        <v>44</v>
      </c>
      <c r="C47" s="70">
        <v>60</v>
      </c>
    </row>
    <row r="48" spans="2:3" ht="12.75">
      <c r="B48" s="71">
        <v>45</v>
      </c>
      <c r="C48" s="72">
        <v>40</v>
      </c>
    </row>
    <row r="49" spans="2:3" ht="12.75">
      <c r="B49" s="67">
        <v>46</v>
      </c>
      <c r="C49" s="68">
        <v>70</v>
      </c>
    </row>
    <row r="50" spans="2:3" ht="12.75">
      <c r="B50" s="69">
        <v>47</v>
      </c>
      <c r="C50" s="70">
        <v>50</v>
      </c>
    </row>
    <row r="51" spans="2:3" ht="12.75">
      <c r="B51" s="71">
        <v>48</v>
      </c>
      <c r="C51" s="72"/>
    </row>
    <row r="52" spans="2:3" ht="12.75">
      <c r="B52" s="67">
        <v>49</v>
      </c>
      <c r="C52" s="68"/>
    </row>
    <row r="53" spans="2:3" ht="12.75">
      <c r="B53" s="69">
        <v>50</v>
      </c>
      <c r="C53" s="70"/>
    </row>
    <row r="54" spans="2:3" ht="12.75">
      <c r="B54" s="71">
        <v>51</v>
      </c>
      <c r="C54" s="72"/>
    </row>
    <row r="55" spans="2:3" ht="12.75">
      <c r="B55" s="67">
        <v>52</v>
      </c>
      <c r="C55" s="68"/>
    </row>
    <row r="56" spans="2:3" ht="12.75">
      <c r="B56" s="69">
        <v>53</v>
      </c>
      <c r="C56" s="70"/>
    </row>
    <row r="57" spans="2:3" ht="12.75">
      <c r="B57" s="71">
        <v>54</v>
      </c>
      <c r="C57" s="72"/>
    </row>
    <row r="58" spans="2:3" ht="12.75">
      <c r="B58" s="67">
        <v>55</v>
      </c>
      <c r="C58" s="68"/>
    </row>
    <row r="59" spans="2:3" ht="12.75">
      <c r="B59" s="69">
        <v>56</v>
      </c>
      <c r="C59" s="70"/>
    </row>
    <row r="60" spans="2:3" ht="12.75">
      <c r="B60" s="71">
        <v>57</v>
      </c>
      <c r="C60" s="72"/>
    </row>
    <row r="61" spans="2:3" ht="12.75">
      <c r="B61" s="67">
        <v>58</v>
      </c>
      <c r="C61" s="68"/>
    </row>
    <row r="62" spans="2:3" ht="12.75">
      <c r="B62" s="69">
        <v>59</v>
      </c>
      <c r="C62" s="70"/>
    </row>
    <row r="63" spans="2:3" ht="12.75">
      <c r="B63" s="71">
        <v>60</v>
      </c>
      <c r="C63" s="72"/>
    </row>
    <row r="64" ht="12.75">
      <c r="B64" s="35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52"/>
  <sheetViews>
    <sheetView zoomScalePageLayoutView="0" workbookViewId="0" topLeftCell="A1">
      <pane xSplit="9" ySplit="9" topLeftCell="J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H23" sqref="H23"/>
    </sheetView>
  </sheetViews>
  <sheetFormatPr defaultColWidth="9.140625" defaultRowHeight="12.75"/>
  <cols>
    <col min="1" max="1" width="6.421875" style="0" bestFit="1" customWidth="1"/>
    <col min="2" max="2" width="27.421875" style="0" bestFit="1" customWidth="1"/>
    <col min="3" max="3" width="11.140625" style="0" bestFit="1" customWidth="1"/>
    <col min="4" max="4" width="14.140625" style="0" bestFit="1" customWidth="1"/>
    <col min="5" max="5" width="8.421875" style="0" bestFit="1" customWidth="1"/>
    <col min="7" max="7" width="8.7109375" style="0" customWidth="1"/>
    <col min="9" max="9" width="6.8515625" style="61" customWidth="1"/>
    <col min="10" max="56" width="4.7109375" style="0" customWidth="1"/>
    <col min="57" max="57" width="6.57421875" style="0" bestFit="1" customWidth="1"/>
  </cols>
  <sheetData>
    <row r="2" spans="1:9" ht="15.75">
      <c r="A2" s="75" t="s">
        <v>34</v>
      </c>
      <c r="B2" s="76"/>
      <c r="C2" s="76"/>
      <c r="D2" s="77"/>
      <c r="F2" s="111"/>
      <c r="G2" s="112" t="s">
        <v>42</v>
      </c>
      <c r="H2" s="113"/>
      <c r="I2" s="114"/>
    </row>
    <row r="3" spans="1:4" ht="12.75">
      <c r="A3" s="78" t="s">
        <v>35</v>
      </c>
      <c r="B3" s="79" t="s">
        <v>89</v>
      </c>
      <c r="C3" s="79"/>
      <c r="D3" s="80"/>
    </row>
    <row r="4" spans="1:4" ht="12.75">
      <c r="A4" s="78" t="s">
        <v>36</v>
      </c>
      <c r="B4" s="79" t="s">
        <v>41</v>
      </c>
      <c r="C4" s="79"/>
      <c r="D4" s="80"/>
    </row>
    <row r="5" spans="1:4" ht="12.75">
      <c r="A5" s="81" t="s">
        <v>38</v>
      </c>
      <c r="B5" s="82" t="s">
        <v>37</v>
      </c>
      <c r="C5" s="82"/>
      <c r="D5" s="83"/>
    </row>
    <row r="8" spans="1:57" ht="15.75">
      <c r="A8" s="1" t="s">
        <v>32</v>
      </c>
      <c r="B8" s="2" t="s">
        <v>6</v>
      </c>
      <c r="C8" s="3" t="s">
        <v>0</v>
      </c>
      <c r="D8" s="3" t="s">
        <v>25</v>
      </c>
      <c r="E8" s="1" t="s">
        <v>1</v>
      </c>
      <c r="F8" s="1" t="s">
        <v>2</v>
      </c>
      <c r="G8" s="107" t="s">
        <v>3</v>
      </c>
      <c r="H8" s="1" t="s">
        <v>5</v>
      </c>
      <c r="I8" s="107" t="s">
        <v>33</v>
      </c>
      <c r="J8" s="108">
        <v>1</v>
      </c>
      <c r="K8" s="109">
        <v>2</v>
      </c>
      <c r="L8" s="109">
        <v>3</v>
      </c>
      <c r="M8" s="109">
        <v>4</v>
      </c>
      <c r="N8" s="108">
        <v>5</v>
      </c>
      <c r="O8" s="109">
        <v>6</v>
      </c>
      <c r="P8" s="109">
        <v>7</v>
      </c>
      <c r="Q8" s="109">
        <v>8</v>
      </c>
      <c r="R8" s="108">
        <v>9</v>
      </c>
      <c r="S8" s="109">
        <v>10</v>
      </c>
      <c r="T8" s="109">
        <v>11</v>
      </c>
      <c r="U8" s="109">
        <v>12</v>
      </c>
      <c r="V8" s="108">
        <v>13</v>
      </c>
      <c r="W8" s="109">
        <v>14</v>
      </c>
      <c r="X8" s="109">
        <v>15</v>
      </c>
      <c r="Y8" s="109">
        <v>16</v>
      </c>
      <c r="Z8" s="108">
        <v>17</v>
      </c>
      <c r="AA8" s="109">
        <v>18</v>
      </c>
      <c r="AB8" s="109">
        <v>19</v>
      </c>
      <c r="AC8" s="109">
        <v>20</v>
      </c>
      <c r="AD8" s="108">
        <v>21</v>
      </c>
      <c r="AE8" s="109">
        <v>22</v>
      </c>
      <c r="AF8" s="109">
        <v>23</v>
      </c>
      <c r="AG8" s="109">
        <v>24</v>
      </c>
      <c r="AH8" s="108">
        <v>25</v>
      </c>
      <c r="AI8" s="109">
        <v>26</v>
      </c>
      <c r="AJ8" s="109">
        <v>27</v>
      </c>
      <c r="AK8" s="109">
        <v>28</v>
      </c>
      <c r="AL8" s="108">
        <v>29</v>
      </c>
      <c r="AM8" s="109">
        <v>30</v>
      </c>
      <c r="AN8" s="109">
        <v>31</v>
      </c>
      <c r="AO8" s="109">
        <v>32</v>
      </c>
      <c r="AP8" s="108">
        <v>33</v>
      </c>
      <c r="AQ8" s="109">
        <v>34</v>
      </c>
      <c r="AR8" s="109">
        <v>35</v>
      </c>
      <c r="AS8" s="109">
        <v>36</v>
      </c>
      <c r="AT8" s="108">
        <v>37</v>
      </c>
      <c r="AU8" s="109">
        <v>38</v>
      </c>
      <c r="AV8" s="109">
        <v>39</v>
      </c>
      <c r="AW8" s="109">
        <v>40</v>
      </c>
      <c r="AX8" s="108">
        <v>41</v>
      </c>
      <c r="AY8" s="109">
        <v>42</v>
      </c>
      <c r="AZ8" s="109">
        <v>43</v>
      </c>
      <c r="BA8" s="109">
        <v>44</v>
      </c>
      <c r="BB8" s="108">
        <v>45</v>
      </c>
      <c r="BC8" s="109">
        <v>46</v>
      </c>
      <c r="BD8" s="109">
        <v>47</v>
      </c>
      <c r="BE8" s="6" t="s">
        <v>32</v>
      </c>
    </row>
    <row r="9" spans="1:57" ht="13.5" thickBot="1">
      <c r="A9" s="8"/>
      <c r="B9" s="9"/>
      <c r="C9" s="10"/>
      <c r="D9" s="10"/>
      <c r="E9" s="8"/>
      <c r="F9" s="8"/>
      <c r="G9" s="8"/>
      <c r="H9" s="7"/>
      <c r="I9" s="58"/>
      <c r="J9" s="11">
        <f>VLOOKUP(1,Stamdata!$B$4:$C$63,2)</f>
        <v>10</v>
      </c>
      <c r="K9" s="12">
        <f>VLOOKUP(2,Stamdata!$B$4:$C$63,2)</f>
        <v>10</v>
      </c>
      <c r="L9" s="12">
        <f>VLOOKUP(3,Stamdata!$B$4:$C$63,2)</f>
        <v>10</v>
      </c>
      <c r="M9" s="12">
        <f>VLOOKUP(4,Stamdata!$B$4:$C$63,2)</f>
        <v>10</v>
      </c>
      <c r="N9" s="11">
        <f>VLOOKUP(5,Stamdata!$B$4:$C$63,2)</f>
        <v>10</v>
      </c>
      <c r="O9" s="12">
        <f>VLOOKUP(6,Stamdata!$B$4:$C$63,2)</f>
        <v>10</v>
      </c>
      <c r="P9" s="12">
        <f>VLOOKUP(7,Stamdata!$B$4:$C$63,2)</f>
        <v>10</v>
      </c>
      <c r="Q9" s="12">
        <f>VLOOKUP(8,Stamdata!$B$4:$C$63,2)</f>
        <v>20</v>
      </c>
      <c r="R9" s="11">
        <f>VLOOKUP(9,Stamdata!$B$4:$C$63,2)</f>
        <v>10</v>
      </c>
      <c r="S9" s="12">
        <f>VLOOKUP(10,Stamdata!$B$4:$C$63,2)</f>
        <v>30</v>
      </c>
      <c r="T9" s="12">
        <f>VLOOKUP(11,Stamdata!$B$4:$C$63,2)</f>
        <v>90</v>
      </c>
      <c r="U9" s="12">
        <f>VLOOKUP(12,Stamdata!$B$4:$C$63,2)</f>
        <v>30</v>
      </c>
      <c r="V9" s="11">
        <f>VLOOKUP(13,Stamdata!$B$4:$C$63,2)</f>
        <v>40</v>
      </c>
      <c r="W9" s="12">
        <f>VLOOKUP(14,Stamdata!$B$4:$C$63,2)</f>
        <v>60</v>
      </c>
      <c r="X9" s="12">
        <f>VLOOKUP(15,Stamdata!$B$4:$C$63,2)</f>
        <v>40</v>
      </c>
      <c r="Y9" s="12">
        <f>VLOOKUP(16,Stamdata!$B$4:$C$63,2)</f>
        <v>30</v>
      </c>
      <c r="Z9" s="11">
        <f>VLOOKUP(17,Stamdata!$B$4:$C$63,2)</f>
        <v>80</v>
      </c>
      <c r="AA9" s="12">
        <f>VLOOKUP(18,Stamdata!$B$4:$C$63,2)</f>
        <v>40</v>
      </c>
      <c r="AB9" s="12">
        <f>VLOOKUP(19,Stamdata!$B$4:$C$63,2)</f>
        <v>50</v>
      </c>
      <c r="AC9" s="12">
        <f>VLOOKUP(20,Stamdata!$B$4:$C$63,2)</f>
        <v>50</v>
      </c>
      <c r="AD9" s="11">
        <f>VLOOKUP(21,Stamdata!$B$4:$C$63,2)</f>
        <v>100</v>
      </c>
      <c r="AE9" s="12">
        <f>VLOOKUP(22,Stamdata!$B$4:$C$63,2)</f>
        <v>50</v>
      </c>
      <c r="AF9" s="12">
        <f>VLOOKUP(23,Stamdata!$B$4:$C$63,2)</f>
        <v>60</v>
      </c>
      <c r="AG9" s="12">
        <f>VLOOKUP(24,Stamdata!$B$4:$C$63,2)</f>
        <v>50</v>
      </c>
      <c r="AH9" s="11">
        <f>VLOOKUP(25,Stamdata!$B$4:$C$63,2)</f>
        <v>40</v>
      </c>
      <c r="AI9" s="12">
        <f>VLOOKUP(26,Stamdata!$B$4:$C$63,2)</f>
        <v>50</v>
      </c>
      <c r="AJ9" s="12">
        <f>VLOOKUP(27,Stamdata!$B$4:$C$63,2)</f>
        <v>70</v>
      </c>
      <c r="AK9" s="12">
        <f>VLOOKUP(28,Stamdata!$B$4:$C$63,2)</f>
        <v>40</v>
      </c>
      <c r="AL9" s="11">
        <f>VLOOKUP(29,Stamdata!$B$4:$C$63,2)</f>
        <v>50</v>
      </c>
      <c r="AM9" s="12">
        <f>VLOOKUP(30,Stamdata!$B$4:$C$63,2)</f>
        <v>50</v>
      </c>
      <c r="AN9" s="12">
        <f>VLOOKUP(31,Stamdata!$B$4:$C$63,2)</f>
        <v>60</v>
      </c>
      <c r="AO9" s="12">
        <f>VLOOKUP(32,Stamdata!$B$4:$C$63,2)</f>
        <v>50</v>
      </c>
      <c r="AP9" s="11">
        <f>VLOOKUP(33,Stamdata!$B$4:$C$63,2)</f>
        <v>60</v>
      </c>
      <c r="AQ9" s="12">
        <f>VLOOKUP(34,Stamdata!$B$4:$C$63,2)</f>
        <v>50</v>
      </c>
      <c r="AR9" s="12">
        <f>VLOOKUP(35,Stamdata!$B$4:$C$63,2)</f>
        <v>40</v>
      </c>
      <c r="AS9" s="12">
        <f>VLOOKUP(36,Stamdata!$B$4:$C$63,2)</f>
        <v>60</v>
      </c>
      <c r="AT9" s="11">
        <f>VLOOKUP(37,Stamdata!$B$4:$C$63,2)</f>
        <v>60</v>
      </c>
      <c r="AU9" s="12">
        <f>VLOOKUP(38,Stamdata!$B$4:$C$63,2)</f>
        <v>50</v>
      </c>
      <c r="AV9" s="12">
        <f>VLOOKUP(39,Stamdata!$B$4:$C$63,2)</f>
        <v>40</v>
      </c>
      <c r="AW9" s="12">
        <f>VLOOKUP(40,Stamdata!$B$4:$C$63,2)</f>
        <v>50</v>
      </c>
      <c r="AX9" s="11">
        <f>VLOOKUP(41,Stamdata!$B$4:$C$63,2)</f>
        <v>50</v>
      </c>
      <c r="AY9" s="12">
        <f>VLOOKUP(42,Stamdata!$B$4:$C$63,2)</f>
        <v>80</v>
      </c>
      <c r="AZ9" s="12">
        <f>VLOOKUP(43,Stamdata!$B$4:$C$63,2)</f>
        <v>60</v>
      </c>
      <c r="BA9" s="12">
        <f>VLOOKUP(44,Stamdata!$B$4:$C$63,2)</f>
        <v>60</v>
      </c>
      <c r="BB9" s="11">
        <f>VLOOKUP(45,Stamdata!$B$4:$C$63,2)</f>
        <v>40</v>
      </c>
      <c r="BC9" s="12">
        <f>VLOOKUP(46,Stamdata!$B$4:$C$63,2)</f>
        <v>70</v>
      </c>
      <c r="BD9" s="12">
        <f>VLOOKUP(47,Stamdata!$B$4:$C$63,2)</f>
        <v>50</v>
      </c>
      <c r="BE9" s="13"/>
    </row>
    <row r="10" spans="1:57" ht="25.5">
      <c r="A10" s="14">
        <v>1</v>
      </c>
      <c r="B10" s="15" t="s">
        <v>20</v>
      </c>
      <c r="C10" s="16" t="s">
        <v>7</v>
      </c>
      <c r="D10" s="16" t="s">
        <v>47</v>
      </c>
      <c r="E10" s="14">
        <f>COUNT(J10:BD10)-COUNT(#REF!)</f>
        <v>17</v>
      </c>
      <c r="F10" s="36">
        <f aca="true" t="shared" si="0" ref="F10:F52">SUM(J10:BD10)</f>
        <v>530</v>
      </c>
      <c r="G10" s="17"/>
      <c r="H10" s="39">
        <f>F10-G10</f>
        <v>530</v>
      </c>
      <c r="I10" s="57">
        <v>1</v>
      </c>
      <c r="J10" s="18">
        <f aca="true" t="shared" si="1" ref="J10:J30">J$9</f>
        <v>10</v>
      </c>
      <c r="K10" s="19">
        <f aca="true" t="shared" si="2" ref="K10:AA29">K$9</f>
        <v>10</v>
      </c>
      <c r="L10" s="19">
        <f t="shared" si="2"/>
        <v>10</v>
      </c>
      <c r="M10" s="19">
        <f t="shared" si="2"/>
        <v>10</v>
      </c>
      <c r="N10" s="18"/>
      <c r="O10" s="19">
        <f t="shared" si="2"/>
        <v>10</v>
      </c>
      <c r="P10" s="19"/>
      <c r="Q10" s="19">
        <f t="shared" si="2"/>
        <v>20</v>
      </c>
      <c r="R10" s="18">
        <f aca="true" t="shared" si="3" ref="R10:R30">R$9</f>
        <v>10</v>
      </c>
      <c r="S10" s="19"/>
      <c r="T10" s="19"/>
      <c r="U10" s="19">
        <f t="shared" si="2"/>
        <v>30</v>
      </c>
      <c r="V10" s="18">
        <f aca="true" t="shared" si="4" ref="V10:V30">V$9</f>
        <v>40</v>
      </c>
      <c r="W10" s="19"/>
      <c r="X10" s="19"/>
      <c r="Y10" s="19">
        <f t="shared" si="2"/>
        <v>30</v>
      </c>
      <c r="Z10" s="18"/>
      <c r="AA10" s="19"/>
      <c r="AB10" s="19">
        <f aca="true" t="shared" si="5" ref="AA10:AD29">AB$9</f>
        <v>50</v>
      </c>
      <c r="AC10" s="19">
        <f t="shared" si="5"/>
        <v>50</v>
      </c>
      <c r="AD10" s="18"/>
      <c r="AE10" s="19"/>
      <c r="AF10" s="19"/>
      <c r="AG10" s="19">
        <f>AG$9</f>
        <v>50</v>
      </c>
      <c r="AH10" s="18"/>
      <c r="AI10" s="19"/>
      <c r="AJ10" s="19"/>
      <c r="AK10" s="19"/>
      <c r="AL10" s="18">
        <f>AL$9</f>
        <v>50</v>
      </c>
      <c r="AM10" s="19"/>
      <c r="AN10" s="19"/>
      <c r="AO10" s="19"/>
      <c r="AP10" s="18"/>
      <c r="AQ10" s="19">
        <f aca="true" t="shared" si="6" ref="AQ10:AT29">AQ$9</f>
        <v>50</v>
      </c>
      <c r="AR10" s="19">
        <f t="shared" si="6"/>
        <v>40</v>
      </c>
      <c r="AS10" s="19"/>
      <c r="AT10" s="18"/>
      <c r="AU10" s="19"/>
      <c r="AV10" s="19"/>
      <c r="AW10" s="19"/>
      <c r="AX10" s="18"/>
      <c r="AY10" s="19"/>
      <c r="AZ10" s="19">
        <f>AZ$9</f>
        <v>60</v>
      </c>
      <c r="BA10" s="19"/>
      <c r="BB10" s="18"/>
      <c r="BC10" s="19"/>
      <c r="BD10" s="19"/>
      <c r="BE10" s="20">
        <v>1</v>
      </c>
    </row>
    <row r="11" spans="1:57" ht="25.5">
      <c r="A11" s="21">
        <v>2</v>
      </c>
      <c r="B11" s="22" t="s">
        <v>46</v>
      </c>
      <c r="C11" s="23" t="s">
        <v>7</v>
      </c>
      <c r="D11" s="23" t="s">
        <v>47</v>
      </c>
      <c r="E11" s="21">
        <f>COUNT(J11:BD11)-COUNT(#REF!)</f>
        <v>29</v>
      </c>
      <c r="F11" s="37">
        <f t="shared" si="0"/>
        <v>1180</v>
      </c>
      <c r="G11" s="24">
        <v>20</v>
      </c>
      <c r="H11" s="40">
        <f aca="true" t="shared" si="7" ref="H11:H52">F11-G11</f>
        <v>1160</v>
      </c>
      <c r="I11" s="59"/>
      <c r="J11" s="25"/>
      <c r="K11" s="26">
        <f t="shared" si="2"/>
        <v>10</v>
      </c>
      <c r="L11" s="26">
        <f t="shared" si="2"/>
        <v>10</v>
      </c>
      <c r="M11" s="26">
        <f t="shared" si="2"/>
        <v>10</v>
      </c>
      <c r="N11" s="25"/>
      <c r="O11" s="26">
        <f t="shared" si="2"/>
        <v>10</v>
      </c>
      <c r="P11" s="26">
        <f t="shared" si="2"/>
        <v>10</v>
      </c>
      <c r="Q11" s="26">
        <f t="shared" si="2"/>
        <v>20</v>
      </c>
      <c r="R11" s="25">
        <f t="shared" si="3"/>
        <v>10</v>
      </c>
      <c r="S11" s="26">
        <f t="shared" si="2"/>
        <v>30</v>
      </c>
      <c r="T11" s="26"/>
      <c r="U11" s="26">
        <f t="shared" si="2"/>
        <v>30</v>
      </c>
      <c r="V11" s="25">
        <f t="shared" si="4"/>
        <v>40</v>
      </c>
      <c r="W11" s="26">
        <f t="shared" si="2"/>
        <v>60</v>
      </c>
      <c r="X11" s="26">
        <f t="shared" si="2"/>
        <v>40</v>
      </c>
      <c r="Y11" s="26">
        <f t="shared" si="2"/>
        <v>30</v>
      </c>
      <c r="Z11" s="25"/>
      <c r="AA11" s="26">
        <f t="shared" si="5"/>
        <v>40</v>
      </c>
      <c r="AB11" s="26">
        <f t="shared" si="5"/>
        <v>50</v>
      </c>
      <c r="AC11" s="26">
        <f t="shared" si="5"/>
        <v>50</v>
      </c>
      <c r="AD11" s="25">
        <f t="shared" si="5"/>
        <v>100</v>
      </c>
      <c r="AE11" s="26"/>
      <c r="AF11" s="26"/>
      <c r="AG11" s="26">
        <f>AG$9</f>
        <v>50</v>
      </c>
      <c r="AH11" s="25">
        <f>AH$9</f>
        <v>40</v>
      </c>
      <c r="AI11" s="26"/>
      <c r="AJ11" s="26">
        <f>AJ$9</f>
        <v>70</v>
      </c>
      <c r="AK11" s="26">
        <f>AK$9</f>
        <v>40</v>
      </c>
      <c r="AL11" s="25">
        <f>AL$9</f>
        <v>50</v>
      </c>
      <c r="AM11" s="26"/>
      <c r="AN11" s="26"/>
      <c r="AO11" s="26"/>
      <c r="AP11" s="25"/>
      <c r="AQ11" s="26"/>
      <c r="AR11" s="26">
        <f t="shared" si="6"/>
        <v>40</v>
      </c>
      <c r="AS11" s="26">
        <f t="shared" si="6"/>
        <v>60</v>
      </c>
      <c r="AT11" s="25"/>
      <c r="AU11" s="26"/>
      <c r="AV11" s="26">
        <f>AV$9</f>
        <v>40</v>
      </c>
      <c r="AW11" s="26"/>
      <c r="AX11" s="25">
        <f>AX$9</f>
        <v>50</v>
      </c>
      <c r="AY11" s="26">
        <f>AY$9</f>
        <v>80</v>
      </c>
      <c r="AZ11" s="26">
        <f>AZ$9</f>
        <v>60</v>
      </c>
      <c r="BA11" s="26"/>
      <c r="BB11" s="25"/>
      <c r="BC11" s="26"/>
      <c r="BD11" s="26">
        <f>BD$9</f>
        <v>50</v>
      </c>
      <c r="BE11" s="27">
        <v>2</v>
      </c>
    </row>
    <row r="12" spans="1:57" ht="26.25" thickBot="1">
      <c r="A12" s="28">
        <v>3</v>
      </c>
      <c r="B12" s="29" t="s">
        <v>48</v>
      </c>
      <c r="C12" s="30" t="s">
        <v>7</v>
      </c>
      <c r="D12" s="30" t="s">
        <v>47</v>
      </c>
      <c r="E12" s="28">
        <f>COUNT(J12:BD12)-COUNT(#REF!)</f>
        <v>25</v>
      </c>
      <c r="F12" s="38">
        <f t="shared" si="0"/>
        <v>910</v>
      </c>
      <c r="G12" s="31">
        <v>40</v>
      </c>
      <c r="H12" s="41">
        <f t="shared" si="7"/>
        <v>870</v>
      </c>
      <c r="I12" s="60"/>
      <c r="J12" s="32">
        <f t="shared" si="1"/>
        <v>10</v>
      </c>
      <c r="K12" s="33">
        <f t="shared" si="2"/>
        <v>10</v>
      </c>
      <c r="L12" s="33">
        <f t="shared" si="2"/>
        <v>10</v>
      </c>
      <c r="M12" s="33">
        <f t="shared" si="2"/>
        <v>10</v>
      </c>
      <c r="N12" s="32"/>
      <c r="O12" s="33">
        <f t="shared" si="2"/>
        <v>10</v>
      </c>
      <c r="P12" s="33">
        <f t="shared" si="2"/>
        <v>10</v>
      </c>
      <c r="Q12" s="33">
        <f t="shared" si="2"/>
        <v>20</v>
      </c>
      <c r="R12" s="32">
        <f t="shared" si="3"/>
        <v>10</v>
      </c>
      <c r="S12" s="33">
        <f t="shared" si="2"/>
        <v>30</v>
      </c>
      <c r="T12" s="33"/>
      <c r="U12" s="33">
        <f t="shared" si="2"/>
        <v>30</v>
      </c>
      <c r="V12" s="32">
        <f t="shared" si="4"/>
        <v>40</v>
      </c>
      <c r="W12" s="33"/>
      <c r="X12" s="33"/>
      <c r="Y12" s="33"/>
      <c r="Z12" s="32"/>
      <c r="AA12" s="33">
        <f t="shared" si="5"/>
        <v>40</v>
      </c>
      <c r="AB12" s="33">
        <f t="shared" si="5"/>
        <v>50</v>
      </c>
      <c r="AC12" s="33">
        <f t="shared" si="5"/>
        <v>50</v>
      </c>
      <c r="AD12" s="32"/>
      <c r="AE12" s="33"/>
      <c r="AF12" s="33"/>
      <c r="AG12" s="33">
        <f>AG$9</f>
        <v>50</v>
      </c>
      <c r="AH12" s="32">
        <f>AH$9</f>
        <v>40</v>
      </c>
      <c r="AI12" s="33"/>
      <c r="AJ12" s="33">
        <f>AJ$9</f>
        <v>70</v>
      </c>
      <c r="AK12" s="33"/>
      <c r="AL12" s="32"/>
      <c r="AM12" s="33">
        <f>AM$9</f>
        <v>50</v>
      </c>
      <c r="AN12" s="33"/>
      <c r="AO12" s="33"/>
      <c r="AP12" s="32"/>
      <c r="AQ12" s="33"/>
      <c r="AR12" s="33">
        <f t="shared" si="6"/>
        <v>40</v>
      </c>
      <c r="AS12" s="33"/>
      <c r="AT12" s="32"/>
      <c r="AU12" s="33">
        <f>AU$9</f>
        <v>50</v>
      </c>
      <c r="AV12" s="33">
        <f>AV$9</f>
        <v>40</v>
      </c>
      <c r="AW12" s="33"/>
      <c r="AX12" s="32">
        <f>AX$9</f>
        <v>50</v>
      </c>
      <c r="AY12" s="33">
        <f>AY$9</f>
        <v>80</v>
      </c>
      <c r="AZ12" s="33">
        <f>AZ$9</f>
        <v>60</v>
      </c>
      <c r="BA12" s="33"/>
      <c r="BB12" s="32"/>
      <c r="BC12" s="33"/>
      <c r="BD12" s="33">
        <f>BD$9</f>
        <v>50</v>
      </c>
      <c r="BE12" s="34">
        <v>3</v>
      </c>
    </row>
    <row r="13" spans="1:57" ht="25.5">
      <c r="A13" s="14">
        <v>4</v>
      </c>
      <c r="B13" s="15" t="s">
        <v>49</v>
      </c>
      <c r="C13" s="16" t="s">
        <v>7</v>
      </c>
      <c r="D13" s="16" t="s">
        <v>50</v>
      </c>
      <c r="E13" s="14">
        <f>COUNT(J13:BD13)-COUNT(#REF!)</f>
        <v>28</v>
      </c>
      <c r="F13" s="36">
        <f t="shared" si="0"/>
        <v>1110</v>
      </c>
      <c r="G13" s="17">
        <v>5</v>
      </c>
      <c r="H13" s="39">
        <f t="shared" si="7"/>
        <v>1105</v>
      </c>
      <c r="I13" s="57">
        <v>24</v>
      </c>
      <c r="J13" s="18">
        <f t="shared" si="1"/>
        <v>10</v>
      </c>
      <c r="K13" s="19"/>
      <c r="L13" s="19">
        <f t="shared" si="2"/>
        <v>10</v>
      </c>
      <c r="M13" s="19">
        <f t="shared" si="2"/>
        <v>10</v>
      </c>
      <c r="N13" s="18">
        <f aca="true" t="shared" si="8" ref="N10:N30">N$9</f>
        <v>10</v>
      </c>
      <c r="O13" s="19">
        <f t="shared" si="2"/>
        <v>10</v>
      </c>
      <c r="P13" s="19">
        <f t="shared" si="2"/>
        <v>10</v>
      </c>
      <c r="Q13" s="19">
        <f t="shared" si="2"/>
        <v>20</v>
      </c>
      <c r="R13" s="18">
        <f t="shared" si="3"/>
        <v>10</v>
      </c>
      <c r="S13" s="19"/>
      <c r="T13" s="19"/>
      <c r="U13" s="19">
        <f t="shared" si="2"/>
        <v>30</v>
      </c>
      <c r="V13" s="18">
        <f t="shared" si="4"/>
        <v>40</v>
      </c>
      <c r="W13" s="19">
        <f t="shared" si="2"/>
        <v>60</v>
      </c>
      <c r="X13" s="19"/>
      <c r="Y13" s="19"/>
      <c r="Z13" s="18"/>
      <c r="AA13" s="19">
        <f t="shared" si="5"/>
        <v>40</v>
      </c>
      <c r="AB13" s="19"/>
      <c r="AC13" s="19">
        <f t="shared" si="5"/>
        <v>50</v>
      </c>
      <c r="AD13" s="18"/>
      <c r="AE13" s="19"/>
      <c r="AF13" s="19"/>
      <c r="AG13" s="19">
        <f>AG$9</f>
        <v>50</v>
      </c>
      <c r="AH13" s="18">
        <f>AH$9</f>
        <v>40</v>
      </c>
      <c r="AI13" s="19">
        <f>AI$9</f>
        <v>50</v>
      </c>
      <c r="AJ13" s="19">
        <f>AJ$9</f>
        <v>70</v>
      </c>
      <c r="AK13" s="19"/>
      <c r="AL13" s="18">
        <f>AL$9</f>
        <v>50</v>
      </c>
      <c r="AM13" s="19"/>
      <c r="AN13" s="19"/>
      <c r="AO13" s="19">
        <f>AO$9</f>
        <v>50</v>
      </c>
      <c r="AP13" s="18">
        <f>AP$9</f>
        <v>60</v>
      </c>
      <c r="AQ13" s="19"/>
      <c r="AR13" s="19">
        <f t="shared" si="6"/>
        <v>40</v>
      </c>
      <c r="AS13" s="19">
        <f t="shared" si="6"/>
        <v>60</v>
      </c>
      <c r="AT13" s="18">
        <f t="shared" si="6"/>
        <v>60</v>
      </c>
      <c r="AU13" s="19"/>
      <c r="AV13" s="19">
        <f>AV$9</f>
        <v>40</v>
      </c>
      <c r="AW13" s="19"/>
      <c r="AX13" s="18">
        <f>AX$9</f>
        <v>50</v>
      </c>
      <c r="AY13" s="19"/>
      <c r="AZ13" s="19">
        <f>AZ$9</f>
        <v>60</v>
      </c>
      <c r="BA13" s="19"/>
      <c r="BB13" s="18"/>
      <c r="BC13" s="19">
        <f>BC$9</f>
        <v>70</v>
      </c>
      <c r="BD13" s="19">
        <f>BD$9</f>
        <v>50</v>
      </c>
      <c r="BE13" s="20">
        <v>4</v>
      </c>
    </row>
    <row r="14" spans="1:57" ht="25.5">
      <c r="A14" s="21">
        <v>5</v>
      </c>
      <c r="B14" s="22" t="s">
        <v>51</v>
      </c>
      <c r="C14" s="23" t="s">
        <v>7</v>
      </c>
      <c r="D14" s="23" t="s">
        <v>50</v>
      </c>
      <c r="E14" s="21">
        <f>COUNT(J14:BD14)-COUNT(#REF!)</f>
        <v>37</v>
      </c>
      <c r="F14" s="37">
        <f t="shared" si="0"/>
        <v>1520</v>
      </c>
      <c r="G14" s="24">
        <v>10</v>
      </c>
      <c r="H14" s="40">
        <f t="shared" si="7"/>
        <v>1510</v>
      </c>
      <c r="I14" s="59"/>
      <c r="J14" s="25">
        <f t="shared" si="1"/>
        <v>10</v>
      </c>
      <c r="K14" s="26">
        <f t="shared" si="2"/>
        <v>10</v>
      </c>
      <c r="L14" s="26">
        <f t="shared" si="2"/>
        <v>10</v>
      </c>
      <c r="M14" s="26">
        <f t="shared" si="2"/>
        <v>10</v>
      </c>
      <c r="N14" s="25">
        <f t="shared" si="8"/>
        <v>10</v>
      </c>
      <c r="O14" s="26">
        <f t="shared" si="2"/>
        <v>10</v>
      </c>
      <c r="P14" s="26">
        <f t="shared" si="2"/>
        <v>10</v>
      </c>
      <c r="Q14" s="26">
        <f t="shared" si="2"/>
        <v>20</v>
      </c>
      <c r="R14" s="25">
        <f t="shared" si="3"/>
        <v>10</v>
      </c>
      <c r="S14" s="26">
        <f t="shared" si="2"/>
        <v>30</v>
      </c>
      <c r="T14" s="26">
        <f t="shared" si="2"/>
        <v>90</v>
      </c>
      <c r="U14" s="26">
        <f t="shared" si="2"/>
        <v>30</v>
      </c>
      <c r="V14" s="25">
        <f t="shared" si="4"/>
        <v>40</v>
      </c>
      <c r="W14" s="26">
        <f t="shared" si="2"/>
        <v>60</v>
      </c>
      <c r="X14" s="26">
        <f t="shared" si="2"/>
        <v>40</v>
      </c>
      <c r="Y14" s="26">
        <f t="shared" si="2"/>
        <v>30</v>
      </c>
      <c r="Z14" s="25"/>
      <c r="AA14" s="26">
        <f t="shared" si="5"/>
        <v>40</v>
      </c>
      <c r="AB14" s="26">
        <f t="shared" si="5"/>
        <v>50</v>
      </c>
      <c r="AC14" s="26">
        <f t="shared" si="5"/>
        <v>50</v>
      </c>
      <c r="AD14" s="25"/>
      <c r="AE14" s="26">
        <f>AE$9</f>
        <v>50</v>
      </c>
      <c r="AF14" s="26"/>
      <c r="AG14" s="26">
        <f>AG$9</f>
        <v>50</v>
      </c>
      <c r="AH14" s="25">
        <f>AH$9</f>
        <v>40</v>
      </c>
      <c r="AI14" s="26">
        <f>AI$9</f>
        <v>50</v>
      </c>
      <c r="AJ14" s="26">
        <f>AJ$9</f>
        <v>70</v>
      </c>
      <c r="AK14" s="26"/>
      <c r="AL14" s="25">
        <f>AL$9</f>
        <v>50</v>
      </c>
      <c r="AM14" s="26">
        <f>AM$9</f>
        <v>50</v>
      </c>
      <c r="AN14" s="26"/>
      <c r="AO14" s="26"/>
      <c r="AP14" s="25">
        <f>AP$9</f>
        <v>60</v>
      </c>
      <c r="AQ14" s="26">
        <f t="shared" si="6"/>
        <v>50</v>
      </c>
      <c r="AR14" s="26">
        <f t="shared" si="6"/>
        <v>40</v>
      </c>
      <c r="AS14" s="26">
        <f t="shared" si="6"/>
        <v>60</v>
      </c>
      <c r="AT14" s="25">
        <f t="shared" si="6"/>
        <v>60</v>
      </c>
      <c r="AU14" s="26">
        <f>AU$9</f>
        <v>50</v>
      </c>
      <c r="AV14" s="26">
        <f>AV$9</f>
        <v>40</v>
      </c>
      <c r="AW14" s="26">
        <f>AW$9</f>
        <v>50</v>
      </c>
      <c r="AX14" s="25"/>
      <c r="AY14" s="26">
        <f>AY$9</f>
        <v>80</v>
      </c>
      <c r="AZ14" s="26">
        <f>AZ$9</f>
        <v>60</v>
      </c>
      <c r="BA14" s="26"/>
      <c r="BB14" s="25"/>
      <c r="BC14" s="26"/>
      <c r="BD14" s="26">
        <f>BD$9</f>
        <v>50</v>
      </c>
      <c r="BE14" s="27">
        <v>5</v>
      </c>
    </row>
    <row r="15" spans="1:57" ht="26.25" thickBot="1">
      <c r="A15" s="28">
        <v>6</v>
      </c>
      <c r="B15" s="29" t="s">
        <v>52</v>
      </c>
      <c r="C15" s="30" t="s">
        <v>7</v>
      </c>
      <c r="D15" s="30" t="s">
        <v>50</v>
      </c>
      <c r="E15" s="28">
        <f>COUNT(J15:BD15)-COUNT(#REF!)</f>
        <v>22</v>
      </c>
      <c r="F15" s="38">
        <f t="shared" si="0"/>
        <v>830</v>
      </c>
      <c r="G15" s="31">
        <v>20</v>
      </c>
      <c r="H15" s="41">
        <f t="shared" si="7"/>
        <v>810</v>
      </c>
      <c r="I15" s="60"/>
      <c r="J15" s="32">
        <f t="shared" si="1"/>
        <v>10</v>
      </c>
      <c r="K15" s="33">
        <f t="shared" si="2"/>
        <v>10</v>
      </c>
      <c r="L15" s="33">
        <f t="shared" si="2"/>
        <v>10</v>
      </c>
      <c r="M15" s="33">
        <f t="shared" si="2"/>
        <v>10</v>
      </c>
      <c r="N15" s="32">
        <f t="shared" si="8"/>
        <v>10</v>
      </c>
      <c r="O15" s="33">
        <f t="shared" si="2"/>
        <v>10</v>
      </c>
      <c r="P15" s="33">
        <f t="shared" si="2"/>
        <v>10</v>
      </c>
      <c r="Q15" s="33">
        <f t="shared" si="2"/>
        <v>20</v>
      </c>
      <c r="R15" s="32">
        <f t="shared" si="3"/>
        <v>10</v>
      </c>
      <c r="S15" s="33">
        <f t="shared" si="2"/>
        <v>30</v>
      </c>
      <c r="T15" s="33">
        <f t="shared" si="2"/>
        <v>90</v>
      </c>
      <c r="U15" s="33"/>
      <c r="V15" s="32">
        <f t="shared" si="4"/>
        <v>40</v>
      </c>
      <c r="W15" s="33"/>
      <c r="X15" s="33"/>
      <c r="Y15" s="33"/>
      <c r="Z15" s="32"/>
      <c r="AA15" s="33"/>
      <c r="AB15" s="33">
        <f t="shared" si="5"/>
        <v>50</v>
      </c>
      <c r="AC15" s="33">
        <f t="shared" si="5"/>
        <v>50</v>
      </c>
      <c r="AD15" s="32">
        <f t="shared" si="5"/>
        <v>100</v>
      </c>
      <c r="AE15" s="33"/>
      <c r="AF15" s="33"/>
      <c r="AG15" s="33"/>
      <c r="AH15" s="32"/>
      <c r="AI15" s="33"/>
      <c r="AJ15" s="33">
        <f>AJ$9</f>
        <v>70</v>
      </c>
      <c r="AK15" s="33"/>
      <c r="AL15" s="32"/>
      <c r="AM15" s="33"/>
      <c r="AN15" s="33"/>
      <c r="AO15" s="33">
        <f>AO$9</f>
        <v>50</v>
      </c>
      <c r="AP15" s="32"/>
      <c r="AQ15" s="33"/>
      <c r="AR15" s="33">
        <f t="shared" si="6"/>
        <v>40</v>
      </c>
      <c r="AS15" s="33"/>
      <c r="AT15" s="32">
        <f t="shared" si="6"/>
        <v>60</v>
      </c>
      <c r="AU15" s="33"/>
      <c r="AV15" s="33">
        <f>AV$9</f>
        <v>40</v>
      </c>
      <c r="AW15" s="33"/>
      <c r="AX15" s="32"/>
      <c r="AY15" s="33"/>
      <c r="AZ15" s="33">
        <f>AZ$9</f>
        <v>60</v>
      </c>
      <c r="BA15" s="33"/>
      <c r="BB15" s="32"/>
      <c r="BC15" s="33"/>
      <c r="BD15" s="33">
        <f>BD$9</f>
        <v>50</v>
      </c>
      <c r="BE15" s="34">
        <v>6</v>
      </c>
    </row>
    <row r="16" spans="1:57" ht="25.5">
      <c r="A16" s="14">
        <v>7</v>
      </c>
      <c r="B16" s="15" t="s">
        <v>53</v>
      </c>
      <c r="C16" s="16" t="s">
        <v>7</v>
      </c>
      <c r="D16" s="16" t="s">
        <v>50</v>
      </c>
      <c r="E16" s="14">
        <f>COUNT(J16:BD16)-COUNT(#REF!)</f>
        <v>34</v>
      </c>
      <c r="F16" s="36">
        <f t="shared" si="0"/>
        <v>1340</v>
      </c>
      <c r="G16" s="17">
        <v>40</v>
      </c>
      <c r="H16" s="39">
        <f t="shared" si="7"/>
        <v>1300</v>
      </c>
      <c r="I16" s="57"/>
      <c r="J16" s="18">
        <f t="shared" si="1"/>
        <v>10</v>
      </c>
      <c r="K16" s="19">
        <f aca="true" t="shared" si="9" ref="K16:M18">K$9</f>
        <v>10</v>
      </c>
      <c r="L16" s="19">
        <f t="shared" si="9"/>
        <v>10</v>
      </c>
      <c r="M16" s="19">
        <f t="shared" si="9"/>
        <v>10</v>
      </c>
      <c r="N16" s="18">
        <f t="shared" si="8"/>
        <v>10</v>
      </c>
      <c r="O16" s="19">
        <f t="shared" si="2"/>
        <v>10</v>
      </c>
      <c r="P16" s="19">
        <f t="shared" si="2"/>
        <v>10</v>
      </c>
      <c r="Q16" s="19">
        <f t="shared" si="2"/>
        <v>20</v>
      </c>
      <c r="R16" s="18">
        <f t="shared" si="3"/>
        <v>10</v>
      </c>
      <c r="S16" s="19">
        <f t="shared" si="2"/>
        <v>30</v>
      </c>
      <c r="T16" s="19"/>
      <c r="U16" s="19">
        <f t="shared" si="2"/>
        <v>30</v>
      </c>
      <c r="V16" s="18">
        <f t="shared" si="4"/>
        <v>40</v>
      </c>
      <c r="W16" s="19">
        <f t="shared" si="2"/>
        <v>60</v>
      </c>
      <c r="X16" s="19"/>
      <c r="Y16" s="19">
        <f t="shared" si="2"/>
        <v>30</v>
      </c>
      <c r="Z16" s="18"/>
      <c r="AA16" s="19">
        <f t="shared" si="5"/>
        <v>40</v>
      </c>
      <c r="AB16" s="19"/>
      <c r="AC16" s="19">
        <f t="shared" si="5"/>
        <v>50</v>
      </c>
      <c r="AD16" s="18"/>
      <c r="AE16" s="19">
        <f>AE$9</f>
        <v>50</v>
      </c>
      <c r="AF16" s="19"/>
      <c r="AG16" s="19"/>
      <c r="AH16" s="18"/>
      <c r="AI16" s="19">
        <f>AI$9</f>
        <v>50</v>
      </c>
      <c r="AJ16" s="19">
        <f>AJ$9</f>
        <v>70</v>
      </c>
      <c r="AK16" s="19">
        <f>AK$9</f>
        <v>40</v>
      </c>
      <c r="AL16" s="18">
        <f>AL$9</f>
        <v>50</v>
      </c>
      <c r="AM16" s="19">
        <f>AM$9</f>
        <v>50</v>
      </c>
      <c r="AN16" s="19"/>
      <c r="AO16" s="19">
        <f>AO$9</f>
        <v>50</v>
      </c>
      <c r="AP16" s="18">
        <f>AP$9</f>
        <v>60</v>
      </c>
      <c r="AQ16" s="19">
        <f t="shared" si="6"/>
        <v>50</v>
      </c>
      <c r="AR16" s="19">
        <f t="shared" si="6"/>
        <v>40</v>
      </c>
      <c r="AS16" s="19"/>
      <c r="AT16" s="18"/>
      <c r="AU16" s="19">
        <f>AU$9</f>
        <v>50</v>
      </c>
      <c r="AV16" s="19">
        <f>AV$9</f>
        <v>40</v>
      </c>
      <c r="AW16" s="19">
        <f>AW$9</f>
        <v>50</v>
      </c>
      <c r="AX16" s="18">
        <f>AX$9</f>
        <v>50</v>
      </c>
      <c r="AY16" s="19">
        <f>AY$9</f>
        <v>80</v>
      </c>
      <c r="AZ16" s="19">
        <f>AZ$9</f>
        <v>60</v>
      </c>
      <c r="BA16" s="19"/>
      <c r="BB16" s="18"/>
      <c r="BC16" s="19">
        <f>BC$9</f>
        <v>70</v>
      </c>
      <c r="BD16" s="19">
        <f>BD$9</f>
        <v>50</v>
      </c>
      <c r="BE16" s="20">
        <v>7</v>
      </c>
    </row>
    <row r="17" spans="1:57" ht="25.5">
      <c r="A17" s="21">
        <v>8</v>
      </c>
      <c r="B17" s="22" t="s">
        <v>54</v>
      </c>
      <c r="C17" s="23" t="s">
        <v>7</v>
      </c>
      <c r="D17" s="23" t="s">
        <v>50</v>
      </c>
      <c r="E17" s="21">
        <f>COUNT(J17:BD17)-COUNT(#REF!)</f>
        <v>11</v>
      </c>
      <c r="F17" s="37">
        <f t="shared" si="0"/>
        <v>230</v>
      </c>
      <c r="G17" s="24"/>
      <c r="H17" s="40">
        <f t="shared" si="7"/>
        <v>230</v>
      </c>
      <c r="I17" s="59">
        <v>14</v>
      </c>
      <c r="J17" s="25">
        <f t="shared" si="1"/>
        <v>10</v>
      </c>
      <c r="K17" s="26">
        <f t="shared" si="9"/>
        <v>10</v>
      </c>
      <c r="L17" s="26">
        <f t="shared" si="9"/>
        <v>10</v>
      </c>
      <c r="M17" s="26">
        <f t="shared" si="9"/>
        <v>10</v>
      </c>
      <c r="N17" s="25">
        <f t="shared" si="8"/>
        <v>10</v>
      </c>
      <c r="O17" s="26">
        <f t="shared" si="2"/>
        <v>10</v>
      </c>
      <c r="P17" s="26">
        <f t="shared" si="2"/>
        <v>10</v>
      </c>
      <c r="Q17" s="26"/>
      <c r="R17" s="25">
        <f t="shared" si="3"/>
        <v>10</v>
      </c>
      <c r="S17" s="26"/>
      <c r="T17" s="26"/>
      <c r="U17" s="26"/>
      <c r="V17" s="25"/>
      <c r="W17" s="26"/>
      <c r="X17" s="26"/>
      <c r="Y17" s="26"/>
      <c r="Z17" s="25"/>
      <c r="AA17" s="26"/>
      <c r="AB17" s="26"/>
      <c r="AC17" s="26"/>
      <c r="AD17" s="25"/>
      <c r="AE17" s="26"/>
      <c r="AF17" s="26"/>
      <c r="AG17" s="26"/>
      <c r="AH17" s="25"/>
      <c r="AI17" s="26"/>
      <c r="AJ17" s="26"/>
      <c r="AK17" s="26"/>
      <c r="AL17" s="25"/>
      <c r="AM17" s="26"/>
      <c r="AN17" s="26"/>
      <c r="AO17" s="26"/>
      <c r="AP17" s="25">
        <f>AP$9</f>
        <v>60</v>
      </c>
      <c r="AQ17" s="26">
        <f t="shared" si="6"/>
        <v>50</v>
      </c>
      <c r="AR17" s="26">
        <f t="shared" si="6"/>
        <v>40</v>
      </c>
      <c r="AS17" s="26"/>
      <c r="AT17" s="25"/>
      <c r="AU17" s="26"/>
      <c r="AV17" s="26"/>
      <c r="AW17" s="26"/>
      <c r="AX17" s="25"/>
      <c r="AY17" s="26"/>
      <c r="AZ17" s="26"/>
      <c r="BA17" s="26"/>
      <c r="BB17" s="25"/>
      <c r="BC17" s="26"/>
      <c r="BD17" s="26"/>
      <c r="BE17" s="27">
        <v>8</v>
      </c>
    </row>
    <row r="18" spans="1:57" ht="26.25" thickBot="1">
      <c r="A18" s="28">
        <v>9</v>
      </c>
      <c r="B18" s="29" t="s">
        <v>18</v>
      </c>
      <c r="C18" s="30" t="s">
        <v>7</v>
      </c>
      <c r="D18" s="30" t="s">
        <v>50</v>
      </c>
      <c r="E18" s="28">
        <f>COUNT(J18:BD18)-COUNT(#REF!)</f>
        <v>30</v>
      </c>
      <c r="F18" s="38">
        <f t="shared" si="0"/>
        <v>1150</v>
      </c>
      <c r="G18" s="31">
        <v>40</v>
      </c>
      <c r="H18" s="41">
        <f t="shared" si="7"/>
        <v>1110</v>
      </c>
      <c r="I18" s="60"/>
      <c r="J18" s="32">
        <f t="shared" si="1"/>
        <v>10</v>
      </c>
      <c r="K18" s="33">
        <f t="shared" si="9"/>
        <v>10</v>
      </c>
      <c r="L18" s="33">
        <f t="shared" si="9"/>
        <v>10</v>
      </c>
      <c r="M18" s="33">
        <f t="shared" si="9"/>
        <v>10</v>
      </c>
      <c r="N18" s="32">
        <f t="shared" si="8"/>
        <v>10</v>
      </c>
      <c r="O18" s="33">
        <f t="shared" si="2"/>
        <v>10</v>
      </c>
      <c r="P18" s="33">
        <f t="shared" si="2"/>
        <v>10</v>
      </c>
      <c r="Q18" s="33">
        <f t="shared" si="2"/>
        <v>20</v>
      </c>
      <c r="R18" s="32">
        <f t="shared" si="3"/>
        <v>10</v>
      </c>
      <c r="S18" s="33">
        <f t="shared" si="2"/>
        <v>30</v>
      </c>
      <c r="T18" s="33"/>
      <c r="U18" s="33">
        <f t="shared" si="2"/>
        <v>30</v>
      </c>
      <c r="V18" s="32">
        <f t="shared" si="4"/>
        <v>40</v>
      </c>
      <c r="W18" s="33">
        <f t="shared" si="2"/>
        <v>60</v>
      </c>
      <c r="X18" s="33">
        <f t="shared" si="2"/>
        <v>40</v>
      </c>
      <c r="Y18" s="33"/>
      <c r="Z18" s="32"/>
      <c r="AA18" s="33">
        <f t="shared" si="5"/>
        <v>40</v>
      </c>
      <c r="AB18" s="33">
        <f t="shared" si="5"/>
        <v>50</v>
      </c>
      <c r="AC18" s="33">
        <f t="shared" si="5"/>
        <v>50</v>
      </c>
      <c r="AD18" s="32"/>
      <c r="AE18" s="33"/>
      <c r="AF18" s="33"/>
      <c r="AG18" s="33">
        <f>AG$9</f>
        <v>50</v>
      </c>
      <c r="AH18" s="32">
        <f>AH$9</f>
        <v>40</v>
      </c>
      <c r="AI18" s="33"/>
      <c r="AJ18" s="33">
        <f>AJ$9</f>
        <v>70</v>
      </c>
      <c r="AK18" s="33"/>
      <c r="AL18" s="32">
        <f>AL$9</f>
        <v>50</v>
      </c>
      <c r="AM18" s="33"/>
      <c r="AN18" s="33"/>
      <c r="AO18" s="33">
        <f>AO$9</f>
        <v>50</v>
      </c>
      <c r="AP18" s="32"/>
      <c r="AQ18" s="33"/>
      <c r="AR18" s="33"/>
      <c r="AS18" s="33">
        <f t="shared" si="6"/>
        <v>60</v>
      </c>
      <c r="AT18" s="32">
        <f t="shared" si="6"/>
        <v>60</v>
      </c>
      <c r="AU18" s="33">
        <f>AU$9</f>
        <v>50</v>
      </c>
      <c r="AV18" s="33">
        <f>AV$9</f>
        <v>40</v>
      </c>
      <c r="AW18" s="33"/>
      <c r="AX18" s="32">
        <f>AX$9</f>
        <v>50</v>
      </c>
      <c r="AY18" s="33">
        <f>AY$9</f>
        <v>80</v>
      </c>
      <c r="AZ18" s="33">
        <f>AZ$9</f>
        <v>60</v>
      </c>
      <c r="BA18" s="33"/>
      <c r="BB18" s="32"/>
      <c r="BC18" s="33"/>
      <c r="BD18" s="33">
        <f>BD$9</f>
        <v>50</v>
      </c>
      <c r="BE18" s="34">
        <v>9</v>
      </c>
    </row>
    <row r="19" spans="1:57" ht="25.5">
      <c r="A19" s="14">
        <v>10</v>
      </c>
      <c r="B19" s="15" t="s">
        <v>55</v>
      </c>
      <c r="C19" s="16" t="s">
        <v>7</v>
      </c>
      <c r="D19" s="16" t="s">
        <v>50</v>
      </c>
      <c r="E19" s="14">
        <f>COUNT(J19:BD19)-COUNT(#REF!)</f>
        <v>30</v>
      </c>
      <c r="F19" s="36">
        <f t="shared" si="0"/>
        <v>1080</v>
      </c>
      <c r="G19" s="17">
        <v>5</v>
      </c>
      <c r="H19" s="39">
        <f t="shared" si="7"/>
        <v>1075</v>
      </c>
      <c r="I19" s="57">
        <v>22</v>
      </c>
      <c r="J19" s="18">
        <f t="shared" si="1"/>
        <v>10</v>
      </c>
      <c r="K19" s="19">
        <f t="shared" si="2"/>
        <v>10</v>
      </c>
      <c r="L19" s="19">
        <f t="shared" si="2"/>
        <v>10</v>
      </c>
      <c r="M19" s="19">
        <f t="shared" si="2"/>
        <v>10</v>
      </c>
      <c r="N19" s="18">
        <f t="shared" si="8"/>
        <v>10</v>
      </c>
      <c r="O19" s="19">
        <f t="shared" si="2"/>
        <v>10</v>
      </c>
      <c r="P19" s="19">
        <f t="shared" si="2"/>
        <v>10</v>
      </c>
      <c r="Q19" s="19">
        <f t="shared" si="2"/>
        <v>20</v>
      </c>
      <c r="R19" s="18">
        <f t="shared" si="3"/>
        <v>10</v>
      </c>
      <c r="S19" s="19">
        <f t="shared" si="2"/>
        <v>30</v>
      </c>
      <c r="T19" s="19"/>
      <c r="U19" s="19">
        <f t="shared" si="2"/>
        <v>30</v>
      </c>
      <c r="V19" s="18">
        <f t="shared" si="4"/>
        <v>40</v>
      </c>
      <c r="W19" s="19"/>
      <c r="X19" s="19">
        <f t="shared" si="2"/>
        <v>40</v>
      </c>
      <c r="Y19" s="19">
        <f t="shared" si="2"/>
        <v>30</v>
      </c>
      <c r="Z19" s="18"/>
      <c r="AA19" s="19"/>
      <c r="AB19" s="19">
        <f t="shared" si="5"/>
        <v>50</v>
      </c>
      <c r="AC19" s="19">
        <f t="shared" si="5"/>
        <v>50</v>
      </c>
      <c r="AD19" s="18"/>
      <c r="AE19" s="19"/>
      <c r="AF19" s="19">
        <f>AF$9</f>
        <v>60</v>
      </c>
      <c r="AG19" s="19">
        <f>AG$9</f>
        <v>50</v>
      </c>
      <c r="AH19" s="18">
        <f>AH$9</f>
        <v>40</v>
      </c>
      <c r="AI19" s="19"/>
      <c r="AJ19" s="19">
        <f>AJ$9</f>
        <v>70</v>
      </c>
      <c r="AK19" s="19">
        <f>AK$9</f>
        <v>40</v>
      </c>
      <c r="AL19" s="18">
        <f>AL$9</f>
        <v>50</v>
      </c>
      <c r="AM19" s="19"/>
      <c r="AN19" s="19"/>
      <c r="AO19" s="19">
        <f>AO$9</f>
        <v>50</v>
      </c>
      <c r="AP19" s="18"/>
      <c r="AQ19" s="19"/>
      <c r="AR19" s="19">
        <f t="shared" si="6"/>
        <v>40</v>
      </c>
      <c r="AS19" s="19">
        <f t="shared" si="6"/>
        <v>60</v>
      </c>
      <c r="AT19" s="18"/>
      <c r="AU19" s="19"/>
      <c r="AV19" s="19">
        <f>AV$9</f>
        <v>40</v>
      </c>
      <c r="AW19" s="19"/>
      <c r="AX19" s="18"/>
      <c r="AY19" s="19"/>
      <c r="AZ19" s="19">
        <f>AZ$9</f>
        <v>60</v>
      </c>
      <c r="BA19" s="19">
        <f>BA$9</f>
        <v>60</v>
      </c>
      <c r="BB19" s="18">
        <f>BB$9</f>
        <v>40</v>
      </c>
      <c r="BC19" s="19"/>
      <c r="BD19" s="19">
        <f>BD$9</f>
        <v>50</v>
      </c>
      <c r="BE19" s="20">
        <v>10</v>
      </c>
    </row>
    <row r="20" spans="1:57" ht="25.5">
      <c r="A20" s="21">
        <v>11</v>
      </c>
      <c r="B20" s="22" t="s">
        <v>56</v>
      </c>
      <c r="C20" s="23" t="s">
        <v>7</v>
      </c>
      <c r="D20" s="23" t="s">
        <v>27</v>
      </c>
      <c r="E20" s="21">
        <f>COUNT(J20:BD20)-COUNT(#REF!)</f>
        <v>14</v>
      </c>
      <c r="F20" s="37">
        <f t="shared" si="0"/>
        <v>410</v>
      </c>
      <c r="G20" s="24"/>
      <c r="H20" s="40">
        <f t="shared" si="7"/>
        <v>410</v>
      </c>
      <c r="I20" s="59">
        <v>15</v>
      </c>
      <c r="J20" s="25"/>
      <c r="K20" s="26">
        <f t="shared" si="2"/>
        <v>10</v>
      </c>
      <c r="L20" s="26">
        <f t="shared" si="2"/>
        <v>10</v>
      </c>
      <c r="M20" s="26">
        <f t="shared" si="2"/>
        <v>10</v>
      </c>
      <c r="N20" s="25">
        <f t="shared" si="8"/>
        <v>10</v>
      </c>
      <c r="O20" s="26">
        <f t="shared" si="2"/>
        <v>10</v>
      </c>
      <c r="P20" s="26">
        <f t="shared" si="2"/>
        <v>10</v>
      </c>
      <c r="Q20" s="26"/>
      <c r="R20" s="25">
        <f t="shared" si="3"/>
        <v>10</v>
      </c>
      <c r="S20" s="26">
        <f t="shared" si="2"/>
        <v>30</v>
      </c>
      <c r="T20" s="26"/>
      <c r="U20" s="26"/>
      <c r="V20" s="25">
        <f t="shared" si="4"/>
        <v>40</v>
      </c>
      <c r="W20" s="26"/>
      <c r="X20" s="26"/>
      <c r="Y20" s="26"/>
      <c r="Z20" s="25"/>
      <c r="AA20" s="26"/>
      <c r="AB20" s="26"/>
      <c r="AC20" s="26">
        <f t="shared" si="5"/>
        <v>50</v>
      </c>
      <c r="AD20" s="25"/>
      <c r="AE20" s="26"/>
      <c r="AF20" s="26"/>
      <c r="AG20" s="26"/>
      <c r="AH20" s="25"/>
      <c r="AI20" s="26"/>
      <c r="AJ20" s="26"/>
      <c r="AK20" s="26"/>
      <c r="AL20" s="25"/>
      <c r="AM20" s="26"/>
      <c r="AN20" s="26"/>
      <c r="AO20" s="26">
        <f>AO$9</f>
        <v>50</v>
      </c>
      <c r="AP20" s="25">
        <f>AP$9</f>
        <v>60</v>
      </c>
      <c r="AQ20" s="26">
        <f t="shared" si="6"/>
        <v>50</v>
      </c>
      <c r="AR20" s="26"/>
      <c r="AS20" s="26"/>
      <c r="AT20" s="25"/>
      <c r="AU20" s="26"/>
      <c r="AV20" s="26"/>
      <c r="AW20" s="26"/>
      <c r="AX20" s="25"/>
      <c r="AY20" s="26"/>
      <c r="AZ20" s="26">
        <f>AZ$9</f>
        <v>60</v>
      </c>
      <c r="BA20" s="26"/>
      <c r="BB20" s="25"/>
      <c r="BC20" s="26"/>
      <c r="BD20" s="26"/>
      <c r="BE20" s="27">
        <v>11</v>
      </c>
    </row>
    <row r="21" spans="1:57" ht="26.25" thickBot="1">
      <c r="A21" s="28">
        <v>12</v>
      </c>
      <c r="B21" s="29" t="s">
        <v>57</v>
      </c>
      <c r="C21" s="30" t="s">
        <v>7</v>
      </c>
      <c r="D21" s="30" t="s">
        <v>27</v>
      </c>
      <c r="E21" s="28">
        <f>COUNT(J21:BD21)-COUNT(#REF!)</f>
        <v>16</v>
      </c>
      <c r="F21" s="38">
        <f t="shared" si="0"/>
        <v>530</v>
      </c>
      <c r="G21" s="31">
        <v>5</v>
      </c>
      <c r="H21" s="41">
        <f t="shared" si="7"/>
        <v>525</v>
      </c>
      <c r="I21" s="60">
        <v>21</v>
      </c>
      <c r="J21" s="32"/>
      <c r="K21" s="33">
        <f t="shared" si="2"/>
        <v>10</v>
      </c>
      <c r="L21" s="33">
        <f t="shared" si="2"/>
        <v>10</v>
      </c>
      <c r="M21" s="33">
        <f t="shared" si="2"/>
        <v>10</v>
      </c>
      <c r="N21" s="32"/>
      <c r="O21" s="33">
        <f t="shared" si="2"/>
        <v>10</v>
      </c>
      <c r="P21" s="33"/>
      <c r="Q21" s="33">
        <f t="shared" si="2"/>
        <v>20</v>
      </c>
      <c r="R21" s="32">
        <f t="shared" si="3"/>
        <v>10</v>
      </c>
      <c r="S21" s="33"/>
      <c r="T21" s="33"/>
      <c r="U21" s="33">
        <f t="shared" si="2"/>
        <v>30</v>
      </c>
      <c r="V21" s="32">
        <f t="shared" si="4"/>
        <v>40</v>
      </c>
      <c r="W21" s="33">
        <f t="shared" si="2"/>
        <v>60</v>
      </c>
      <c r="X21" s="33">
        <f t="shared" si="2"/>
        <v>40</v>
      </c>
      <c r="Y21" s="33"/>
      <c r="Z21" s="32"/>
      <c r="AA21" s="33"/>
      <c r="AB21" s="33"/>
      <c r="AC21" s="33">
        <f t="shared" si="5"/>
        <v>50</v>
      </c>
      <c r="AD21" s="32"/>
      <c r="AE21" s="33">
        <f>AE$9</f>
        <v>50</v>
      </c>
      <c r="AF21" s="33"/>
      <c r="AG21" s="33">
        <f>AG$9</f>
        <v>50</v>
      </c>
      <c r="AH21" s="32">
        <f>AH$9</f>
        <v>40</v>
      </c>
      <c r="AI21" s="33"/>
      <c r="AJ21" s="33"/>
      <c r="AK21" s="33"/>
      <c r="AL21" s="32"/>
      <c r="AM21" s="33"/>
      <c r="AN21" s="33"/>
      <c r="AO21" s="33"/>
      <c r="AP21" s="32"/>
      <c r="AQ21" s="33"/>
      <c r="AR21" s="33">
        <f t="shared" si="6"/>
        <v>40</v>
      </c>
      <c r="AS21" s="33"/>
      <c r="AT21" s="32"/>
      <c r="AU21" s="33"/>
      <c r="AV21" s="33"/>
      <c r="AW21" s="33"/>
      <c r="AX21" s="32"/>
      <c r="AY21" s="33"/>
      <c r="AZ21" s="33">
        <f>AZ$9</f>
        <v>60</v>
      </c>
      <c r="BA21" s="33"/>
      <c r="BB21" s="32"/>
      <c r="BC21" s="33"/>
      <c r="BD21" s="33"/>
      <c r="BE21" s="34">
        <v>12</v>
      </c>
    </row>
    <row r="22" spans="1:57" ht="25.5">
      <c r="A22" s="14">
        <v>13</v>
      </c>
      <c r="B22" s="15" t="s">
        <v>58</v>
      </c>
      <c r="C22" s="16" t="s">
        <v>7</v>
      </c>
      <c r="D22" s="16" t="s">
        <v>27</v>
      </c>
      <c r="E22" s="14">
        <f>COUNT(J22:BD22)-COUNT(#REF!)</f>
        <v>17</v>
      </c>
      <c r="F22" s="36">
        <f t="shared" si="0"/>
        <v>450</v>
      </c>
      <c r="G22" s="17"/>
      <c r="H22" s="39">
        <f t="shared" si="7"/>
        <v>450</v>
      </c>
      <c r="I22" s="57">
        <v>18</v>
      </c>
      <c r="J22" s="18">
        <f t="shared" si="1"/>
        <v>10</v>
      </c>
      <c r="K22" s="19">
        <f t="shared" si="2"/>
        <v>10</v>
      </c>
      <c r="L22" s="19">
        <f t="shared" si="2"/>
        <v>10</v>
      </c>
      <c r="M22" s="19">
        <f t="shared" si="2"/>
        <v>10</v>
      </c>
      <c r="N22" s="18">
        <f t="shared" si="8"/>
        <v>10</v>
      </c>
      <c r="O22" s="19">
        <f t="shared" si="2"/>
        <v>10</v>
      </c>
      <c r="P22" s="19">
        <f t="shared" si="2"/>
        <v>10</v>
      </c>
      <c r="Q22" s="19">
        <f t="shared" si="2"/>
        <v>20</v>
      </c>
      <c r="R22" s="18">
        <f t="shared" si="3"/>
        <v>10</v>
      </c>
      <c r="S22" s="19"/>
      <c r="T22" s="19"/>
      <c r="U22" s="19">
        <f t="shared" si="2"/>
        <v>30</v>
      </c>
      <c r="V22" s="18">
        <f t="shared" si="4"/>
        <v>40</v>
      </c>
      <c r="W22" s="19">
        <f t="shared" si="2"/>
        <v>60</v>
      </c>
      <c r="X22" s="19"/>
      <c r="Y22" s="19">
        <f t="shared" si="2"/>
        <v>30</v>
      </c>
      <c r="Z22" s="18"/>
      <c r="AA22" s="19"/>
      <c r="AB22" s="19"/>
      <c r="AC22" s="19"/>
      <c r="AD22" s="18"/>
      <c r="AE22" s="19"/>
      <c r="AF22" s="19"/>
      <c r="AG22" s="19"/>
      <c r="AH22" s="18"/>
      <c r="AI22" s="19"/>
      <c r="AJ22" s="19"/>
      <c r="AK22" s="19"/>
      <c r="AL22" s="18"/>
      <c r="AM22" s="19"/>
      <c r="AN22" s="19"/>
      <c r="AO22" s="19"/>
      <c r="AP22" s="18"/>
      <c r="AQ22" s="19"/>
      <c r="AR22" s="19">
        <f t="shared" si="6"/>
        <v>40</v>
      </c>
      <c r="AS22" s="19"/>
      <c r="AT22" s="18"/>
      <c r="AU22" s="19">
        <f>AU$9</f>
        <v>50</v>
      </c>
      <c r="AV22" s="19">
        <f>AV$9</f>
        <v>40</v>
      </c>
      <c r="AW22" s="19"/>
      <c r="AX22" s="18"/>
      <c r="AY22" s="19"/>
      <c r="AZ22" s="19">
        <f>AZ$9</f>
        <v>60</v>
      </c>
      <c r="BA22" s="19"/>
      <c r="BB22" s="18"/>
      <c r="BC22" s="19"/>
      <c r="BD22" s="19"/>
      <c r="BE22" s="20">
        <v>13</v>
      </c>
    </row>
    <row r="23" spans="1:57" ht="25.5">
      <c r="A23" s="21">
        <v>14</v>
      </c>
      <c r="B23" s="22" t="s">
        <v>59</v>
      </c>
      <c r="C23" s="23" t="s">
        <v>7</v>
      </c>
      <c r="D23" s="23" t="s">
        <v>26</v>
      </c>
      <c r="E23" s="21">
        <f>COUNT(J23:BD23)-COUNT(#REF!)</f>
        <v>21</v>
      </c>
      <c r="F23" s="37">
        <f t="shared" si="0"/>
        <v>760</v>
      </c>
      <c r="G23" s="24"/>
      <c r="H23" s="40">
        <f t="shared" si="7"/>
        <v>760</v>
      </c>
      <c r="I23" s="59">
        <v>5</v>
      </c>
      <c r="J23" s="25">
        <f t="shared" si="1"/>
        <v>10</v>
      </c>
      <c r="K23" s="26">
        <f t="shared" si="2"/>
        <v>10</v>
      </c>
      <c r="L23" s="26">
        <f t="shared" si="2"/>
        <v>10</v>
      </c>
      <c r="M23" s="26">
        <f t="shared" si="2"/>
        <v>10</v>
      </c>
      <c r="N23" s="25"/>
      <c r="O23" s="26"/>
      <c r="P23" s="26">
        <f t="shared" si="2"/>
        <v>10</v>
      </c>
      <c r="Q23" s="26">
        <f t="shared" si="2"/>
        <v>20</v>
      </c>
      <c r="R23" s="25">
        <f t="shared" si="3"/>
        <v>10</v>
      </c>
      <c r="S23" s="26">
        <f t="shared" si="2"/>
        <v>30</v>
      </c>
      <c r="T23" s="26"/>
      <c r="U23" s="26"/>
      <c r="V23" s="25">
        <f t="shared" si="4"/>
        <v>40</v>
      </c>
      <c r="W23" s="26">
        <f t="shared" si="2"/>
        <v>60</v>
      </c>
      <c r="X23" s="26"/>
      <c r="Y23" s="26"/>
      <c r="Z23" s="25"/>
      <c r="AA23" s="26"/>
      <c r="AB23" s="26"/>
      <c r="AC23" s="26">
        <f t="shared" si="5"/>
        <v>50</v>
      </c>
      <c r="AD23" s="25"/>
      <c r="AE23" s="26">
        <f>AE$9</f>
        <v>50</v>
      </c>
      <c r="AF23" s="26">
        <f>AF$9</f>
        <v>60</v>
      </c>
      <c r="AG23" s="26"/>
      <c r="AH23" s="25"/>
      <c r="AI23" s="26"/>
      <c r="AJ23" s="26"/>
      <c r="AK23" s="26"/>
      <c r="AL23" s="25">
        <f>AL$9</f>
        <v>50</v>
      </c>
      <c r="AM23" s="26">
        <f>AM$9</f>
        <v>50</v>
      </c>
      <c r="AN23" s="26"/>
      <c r="AO23" s="26"/>
      <c r="AP23" s="25"/>
      <c r="AQ23" s="26">
        <f t="shared" si="6"/>
        <v>50</v>
      </c>
      <c r="AR23" s="26">
        <f t="shared" si="6"/>
        <v>40</v>
      </c>
      <c r="AS23" s="26"/>
      <c r="AT23" s="25"/>
      <c r="AU23" s="26">
        <f>AU$9</f>
        <v>50</v>
      </c>
      <c r="AV23" s="26">
        <f>AV$9</f>
        <v>40</v>
      </c>
      <c r="AW23" s="26"/>
      <c r="AX23" s="25"/>
      <c r="AY23" s="26"/>
      <c r="AZ23" s="26">
        <f>AZ$9</f>
        <v>60</v>
      </c>
      <c r="BA23" s="26"/>
      <c r="BB23" s="25"/>
      <c r="BC23" s="26"/>
      <c r="BD23" s="26">
        <f>BD$9</f>
        <v>50</v>
      </c>
      <c r="BE23" s="27">
        <v>14</v>
      </c>
    </row>
    <row r="24" spans="1:57" ht="26.25" thickBot="1">
      <c r="A24" s="28">
        <v>15</v>
      </c>
      <c r="B24" s="29" t="s">
        <v>60</v>
      </c>
      <c r="C24" s="30" t="s">
        <v>7</v>
      </c>
      <c r="D24" s="30" t="s">
        <v>61</v>
      </c>
      <c r="E24" s="28">
        <f>COUNT(J24:BD24)-COUNT(#REF!)</f>
        <v>16</v>
      </c>
      <c r="F24" s="38">
        <f t="shared" si="0"/>
        <v>570</v>
      </c>
      <c r="G24" s="31"/>
      <c r="H24" s="41">
        <f t="shared" si="7"/>
        <v>570</v>
      </c>
      <c r="I24" s="60">
        <v>7</v>
      </c>
      <c r="J24" s="32"/>
      <c r="K24" s="33">
        <f t="shared" si="2"/>
        <v>10</v>
      </c>
      <c r="L24" s="33">
        <f t="shared" si="2"/>
        <v>10</v>
      </c>
      <c r="M24" s="33">
        <f t="shared" si="2"/>
        <v>10</v>
      </c>
      <c r="N24" s="32"/>
      <c r="O24" s="33">
        <f t="shared" si="2"/>
        <v>10</v>
      </c>
      <c r="P24" s="33">
        <f t="shared" si="2"/>
        <v>10</v>
      </c>
      <c r="Q24" s="33">
        <f t="shared" si="2"/>
        <v>20</v>
      </c>
      <c r="R24" s="32"/>
      <c r="S24" s="33"/>
      <c r="T24" s="33"/>
      <c r="U24" s="33"/>
      <c r="V24" s="32">
        <f t="shared" si="4"/>
        <v>40</v>
      </c>
      <c r="W24" s="33"/>
      <c r="X24" s="33"/>
      <c r="Y24" s="33"/>
      <c r="Z24" s="32"/>
      <c r="AA24" s="33"/>
      <c r="AB24" s="33">
        <f t="shared" si="5"/>
        <v>50</v>
      </c>
      <c r="AC24" s="33">
        <f t="shared" si="5"/>
        <v>50</v>
      </c>
      <c r="AD24" s="32"/>
      <c r="AE24" s="33"/>
      <c r="AF24" s="33"/>
      <c r="AG24" s="33"/>
      <c r="AH24" s="32">
        <f>AH$9</f>
        <v>40</v>
      </c>
      <c r="AI24" s="33"/>
      <c r="AJ24" s="33"/>
      <c r="AK24" s="33"/>
      <c r="AL24" s="32">
        <f>AL$9</f>
        <v>50</v>
      </c>
      <c r="AM24" s="33"/>
      <c r="AN24" s="33"/>
      <c r="AO24" s="33"/>
      <c r="AP24" s="32"/>
      <c r="AQ24" s="33"/>
      <c r="AR24" s="33"/>
      <c r="AS24" s="33"/>
      <c r="AT24" s="32"/>
      <c r="AU24" s="33">
        <f>AU$9</f>
        <v>50</v>
      </c>
      <c r="AV24" s="33">
        <f>AV$9</f>
        <v>40</v>
      </c>
      <c r="AW24" s="33"/>
      <c r="AX24" s="32"/>
      <c r="AY24" s="33"/>
      <c r="AZ24" s="33">
        <f>AZ$9</f>
        <v>60</v>
      </c>
      <c r="BA24" s="33"/>
      <c r="BB24" s="32"/>
      <c r="BC24" s="33">
        <f>BC$9</f>
        <v>70</v>
      </c>
      <c r="BD24" s="33">
        <f>BD$9</f>
        <v>50</v>
      </c>
      <c r="BE24" s="34">
        <v>15</v>
      </c>
    </row>
    <row r="25" spans="1:57" ht="25.5">
      <c r="A25" s="14">
        <v>16</v>
      </c>
      <c r="B25" s="15" t="s">
        <v>62</v>
      </c>
      <c r="C25" s="16" t="s">
        <v>7</v>
      </c>
      <c r="D25" s="16" t="s">
        <v>28</v>
      </c>
      <c r="E25" s="14">
        <f>COUNT(J25:BD25)-COUNT(#REF!)</f>
        <v>18</v>
      </c>
      <c r="F25" s="36">
        <f t="shared" si="0"/>
        <v>580</v>
      </c>
      <c r="G25" s="17"/>
      <c r="H25" s="39">
        <f t="shared" si="7"/>
        <v>580</v>
      </c>
      <c r="I25" s="57">
        <v>13</v>
      </c>
      <c r="J25" s="18">
        <f t="shared" si="1"/>
        <v>10</v>
      </c>
      <c r="K25" s="19">
        <f t="shared" si="2"/>
        <v>10</v>
      </c>
      <c r="L25" s="19">
        <f t="shared" si="2"/>
        <v>10</v>
      </c>
      <c r="M25" s="19">
        <f t="shared" si="2"/>
        <v>10</v>
      </c>
      <c r="N25" s="18"/>
      <c r="O25" s="19"/>
      <c r="P25" s="19"/>
      <c r="Q25" s="19">
        <f t="shared" si="2"/>
        <v>20</v>
      </c>
      <c r="R25" s="18">
        <f t="shared" si="3"/>
        <v>10</v>
      </c>
      <c r="S25" s="19">
        <f t="shared" si="2"/>
        <v>30</v>
      </c>
      <c r="T25" s="19"/>
      <c r="U25" s="19">
        <f t="shared" si="2"/>
        <v>30</v>
      </c>
      <c r="V25" s="18">
        <f t="shared" si="4"/>
        <v>40</v>
      </c>
      <c r="W25" s="19"/>
      <c r="X25" s="19">
        <f t="shared" si="2"/>
        <v>40</v>
      </c>
      <c r="Y25" s="19">
        <f t="shared" si="2"/>
        <v>30</v>
      </c>
      <c r="Z25" s="18"/>
      <c r="AA25" s="19"/>
      <c r="AB25" s="19"/>
      <c r="AC25" s="19">
        <f t="shared" si="5"/>
        <v>50</v>
      </c>
      <c r="AD25" s="18"/>
      <c r="AE25" s="19">
        <f>AE$9</f>
        <v>50</v>
      </c>
      <c r="AF25" s="19"/>
      <c r="AG25" s="19"/>
      <c r="AH25" s="18"/>
      <c r="AI25" s="19"/>
      <c r="AJ25" s="19"/>
      <c r="AK25" s="19"/>
      <c r="AL25" s="18">
        <f>AL$9</f>
        <v>50</v>
      </c>
      <c r="AM25" s="19"/>
      <c r="AN25" s="19"/>
      <c r="AO25" s="19"/>
      <c r="AP25" s="18"/>
      <c r="AQ25" s="19">
        <f t="shared" si="6"/>
        <v>50</v>
      </c>
      <c r="AR25" s="19">
        <f t="shared" si="6"/>
        <v>40</v>
      </c>
      <c r="AS25" s="19"/>
      <c r="AT25" s="18"/>
      <c r="AU25" s="19"/>
      <c r="AV25" s="19"/>
      <c r="AW25" s="19"/>
      <c r="AX25" s="18"/>
      <c r="AY25" s="19"/>
      <c r="AZ25" s="19"/>
      <c r="BA25" s="19">
        <f>BA$9</f>
        <v>60</v>
      </c>
      <c r="BB25" s="18">
        <f>BB$9</f>
        <v>40</v>
      </c>
      <c r="BC25" s="19"/>
      <c r="BD25" s="19"/>
      <c r="BE25" s="20">
        <v>16</v>
      </c>
    </row>
    <row r="26" spans="1:57" ht="25.5">
      <c r="A26" s="21">
        <v>17</v>
      </c>
      <c r="B26" s="22" t="s">
        <v>63</v>
      </c>
      <c r="C26" s="23" t="s">
        <v>15</v>
      </c>
      <c r="D26" s="23" t="s">
        <v>28</v>
      </c>
      <c r="E26" s="21">
        <f>COUNT(J26:BD26)-COUNT(#REF!)</f>
        <v>17</v>
      </c>
      <c r="F26" s="37">
        <f t="shared" si="0"/>
        <v>480</v>
      </c>
      <c r="G26" s="24"/>
      <c r="H26" s="40">
        <f t="shared" si="7"/>
        <v>480</v>
      </c>
      <c r="I26" s="59">
        <v>3</v>
      </c>
      <c r="J26" s="25">
        <f t="shared" si="1"/>
        <v>10</v>
      </c>
      <c r="K26" s="26">
        <f t="shared" si="2"/>
        <v>10</v>
      </c>
      <c r="L26" s="26">
        <f t="shared" si="2"/>
        <v>10</v>
      </c>
      <c r="M26" s="26">
        <f t="shared" si="2"/>
        <v>10</v>
      </c>
      <c r="N26" s="25"/>
      <c r="O26" s="26">
        <f t="shared" si="2"/>
        <v>10</v>
      </c>
      <c r="P26" s="26">
        <f t="shared" si="2"/>
        <v>10</v>
      </c>
      <c r="Q26" s="26">
        <f t="shared" si="2"/>
        <v>20</v>
      </c>
      <c r="R26" s="25">
        <f t="shared" si="3"/>
        <v>10</v>
      </c>
      <c r="S26" s="26"/>
      <c r="T26" s="26"/>
      <c r="U26" s="26">
        <f t="shared" si="2"/>
        <v>30</v>
      </c>
      <c r="V26" s="25">
        <f t="shared" si="4"/>
        <v>40</v>
      </c>
      <c r="W26" s="26"/>
      <c r="X26" s="26"/>
      <c r="Y26" s="26">
        <f t="shared" si="2"/>
        <v>30</v>
      </c>
      <c r="Z26" s="25"/>
      <c r="AA26" s="26">
        <f t="shared" si="5"/>
        <v>40</v>
      </c>
      <c r="AB26" s="26"/>
      <c r="AC26" s="26">
        <f t="shared" si="5"/>
        <v>50</v>
      </c>
      <c r="AD26" s="25"/>
      <c r="AE26" s="26"/>
      <c r="AF26" s="26"/>
      <c r="AG26" s="26">
        <f>AG$9</f>
        <v>50</v>
      </c>
      <c r="AH26" s="25"/>
      <c r="AI26" s="26"/>
      <c r="AJ26" s="26"/>
      <c r="AK26" s="26"/>
      <c r="AL26" s="25">
        <f>AL$9</f>
        <v>50</v>
      </c>
      <c r="AM26" s="26"/>
      <c r="AN26" s="26"/>
      <c r="AO26" s="26"/>
      <c r="AP26" s="25"/>
      <c r="AQ26" s="26"/>
      <c r="AR26" s="26"/>
      <c r="AS26" s="26"/>
      <c r="AT26" s="25"/>
      <c r="AU26" s="26"/>
      <c r="AV26" s="26">
        <f>AV$9</f>
        <v>40</v>
      </c>
      <c r="AW26" s="26"/>
      <c r="AX26" s="25"/>
      <c r="AY26" s="26"/>
      <c r="AZ26" s="26">
        <f>AZ$9</f>
        <v>60</v>
      </c>
      <c r="BA26" s="26"/>
      <c r="BB26" s="25"/>
      <c r="BC26" s="26"/>
      <c r="BD26" s="26"/>
      <c r="BE26" s="27">
        <v>17</v>
      </c>
    </row>
    <row r="27" spans="1:57" ht="26.25" thickBot="1">
      <c r="A27" s="28">
        <v>18</v>
      </c>
      <c r="B27" s="29" t="s">
        <v>12</v>
      </c>
      <c r="C27" s="30" t="s">
        <v>9</v>
      </c>
      <c r="D27" s="30" t="s">
        <v>26</v>
      </c>
      <c r="E27" s="28">
        <f>COUNT(J27:BD27)-COUNT(#REF!)</f>
        <v>21</v>
      </c>
      <c r="F27" s="38">
        <f t="shared" si="0"/>
        <v>690</v>
      </c>
      <c r="G27" s="31">
        <v>10</v>
      </c>
      <c r="H27" s="41">
        <f>F27-G27</f>
        <v>680</v>
      </c>
      <c r="I27" s="60"/>
      <c r="J27" s="32">
        <f t="shared" si="1"/>
        <v>10</v>
      </c>
      <c r="K27" s="33">
        <f t="shared" si="2"/>
        <v>10</v>
      </c>
      <c r="L27" s="33">
        <f t="shared" si="2"/>
        <v>10</v>
      </c>
      <c r="M27" s="33">
        <f t="shared" si="2"/>
        <v>10</v>
      </c>
      <c r="N27" s="32"/>
      <c r="O27" s="33">
        <f t="shared" si="2"/>
        <v>10</v>
      </c>
      <c r="P27" s="33">
        <f t="shared" si="2"/>
        <v>10</v>
      </c>
      <c r="Q27" s="33">
        <f t="shared" si="2"/>
        <v>20</v>
      </c>
      <c r="R27" s="32">
        <f t="shared" si="3"/>
        <v>10</v>
      </c>
      <c r="S27" s="33"/>
      <c r="T27" s="33"/>
      <c r="U27" s="33">
        <f t="shared" si="2"/>
        <v>30</v>
      </c>
      <c r="V27" s="32">
        <f t="shared" si="4"/>
        <v>40</v>
      </c>
      <c r="W27" s="33">
        <f t="shared" si="2"/>
        <v>60</v>
      </c>
      <c r="X27" s="33"/>
      <c r="Y27" s="33">
        <f t="shared" si="2"/>
        <v>30</v>
      </c>
      <c r="Z27" s="32"/>
      <c r="AA27" s="33"/>
      <c r="AB27" s="33">
        <f t="shared" si="5"/>
        <v>50</v>
      </c>
      <c r="AC27" s="33">
        <f t="shared" si="5"/>
        <v>50</v>
      </c>
      <c r="AD27" s="32"/>
      <c r="AE27" s="33"/>
      <c r="AF27" s="33"/>
      <c r="AG27" s="33"/>
      <c r="AH27" s="32"/>
      <c r="AI27" s="33"/>
      <c r="AJ27" s="33"/>
      <c r="AK27" s="33"/>
      <c r="AL27" s="32">
        <f>AL$9</f>
        <v>50</v>
      </c>
      <c r="AM27" s="33">
        <f>AM$9</f>
        <v>50</v>
      </c>
      <c r="AN27" s="33"/>
      <c r="AO27" s="33"/>
      <c r="AP27" s="32"/>
      <c r="AQ27" s="33"/>
      <c r="AR27" s="33">
        <f t="shared" si="6"/>
        <v>40</v>
      </c>
      <c r="AS27" s="33"/>
      <c r="AT27" s="32"/>
      <c r="AU27" s="33">
        <f>AU$9</f>
        <v>50</v>
      </c>
      <c r="AV27" s="33">
        <f>AV$9</f>
        <v>40</v>
      </c>
      <c r="AW27" s="33"/>
      <c r="AX27" s="32"/>
      <c r="AY27" s="33"/>
      <c r="AZ27" s="33">
        <f>AZ$9</f>
        <v>60</v>
      </c>
      <c r="BA27" s="33"/>
      <c r="BB27" s="32"/>
      <c r="BC27" s="33"/>
      <c r="BD27" s="33">
        <f>BD$9</f>
        <v>50</v>
      </c>
      <c r="BE27" s="34">
        <v>18</v>
      </c>
    </row>
    <row r="28" spans="1:57" ht="25.5">
      <c r="A28" s="14">
        <v>19</v>
      </c>
      <c r="B28" s="15" t="s">
        <v>64</v>
      </c>
      <c r="C28" s="16" t="s">
        <v>9</v>
      </c>
      <c r="D28" s="16" t="s">
        <v>26</v>
      </c>
      <c r="E28" s="14">
        <f>COUNT(J28:BD28)-COUNT(#REF!)</f>
        <v>26</v>
      </c>
      <c r="F28" s="36">
        <f t="shared" si="0"/>
        <v>910</v>
      </c>
      <c r="G28" s="17"/>
      <c r="H28" s="39">
        <f t="shared" si="7"/>
        <v>910</v>
      </c>
      <c r="I28" s="57">
        <v>11</v>
      </c>
      <c r="J28" s="18">
        <f t="shared" si="1"/>
        <v>10</v>
      </c>
      <c r="K28" s="19">
        <f t="shared" si="2"/>
        <v>10</v>
      </c>
      <c r="L28" s="19">
        <f t="shared" si="2"/>
        <v>10</v>
      </c>
      <c r="M28" s="19">
        <f t="shared" si="2"/>
        <v>10</v>
      </c>
      <c r="N28" s="18">
        <f t="shared" si="8"/>
        <v>10</v>
      </c>
      <c r="O28" s="19">
        <f t="shared" si="2"/>
        <v>10</v>
      </c>
      <c r="P28" s="19">
        <f t="shared" si="2"/>
        <v>10</v>
      </c>
      <c r="Q28" s="19">
        <f t="shared" si="2"/>
        <v>20</v>
      </c>
      <c r="R28" s="18">
        <f t="shared" si="3"/>
        <v>10</v>
      </c>
      <c r="S28" s="19">
        <f t="shared" si="2"/>
        <v>30</v>
      </c>
      <c r="T28" s="19"/>
      <c r="U28" s="19">
        <f t="shared" si="2"/>
        <v>30</v>
      </c>
      <c r="V28" s="18">
        <f t="shared" si="4"/>
        <v>40</v>
      </c>
      <c r="W28" s="19">
        <f t="shared" si="2"/>
        <v>60</v>
      </c>
      <c r="X28" s="19">
        <f t="shared" si="2"/>
        <v>40</v>
      </c>
      <c r="Y28" s="19"/>
      <c r="Z28" s="18"/>
      <c r="AA28" s="19"/>
      <c r="AB28" s="19"/>
      <c r="AC28" s="19">
        <f t="shared" si="5"/>
        <v>50</v>
      </c>
      <c r="AD28" s="18"/>
      <c r="AE28" s="19">
        <f>AE$9</f>
        <v>50</v>
      </c>
      <c r="AF28" s="19">
        <f>AF$9</f>
        <v>60</v>
      </c>
      <c r="AG28" s="19"/>
      <c r="AH28" s="18"/>
      <c r="AI28" s="19">
        <f>AI$9</f>
        <v>50</v>
      </c>
      <c r="AJ28" s="19">
        <f>AJ$9</f>
        <v>70</v>
      </c>
      <c r="AK28" s="19">
        <f>AK$9</f>
        <v>40</v>
      </c>
      <c r="AL28" s="18">
        <f>AL$9</f>
        <v>50</v>
      </c>
      <c r="AM28" s="19"/>
      <c r="AN28" s="19"/>
      <c r="AO28" s="19">
        <f>AO$9</f>
        <v>50</v>
      </c>
      <c r="AP28" s="18">
        <f>AP$9</f>
        <v>60</v>
      </c>
      <c r="AQ28" s="19">
        <f t="shared" si="6"/>
        <v>50</v>
      </c>
      <c r="AR28" s="19">
        <f t="shared" si="6"/>
        <v>40</v>
      </c>
      <c r="AS28" s="19"/>
      <c r="AT28" s="18"/>
      <c r="AU28" s="19"/>
      <c r="AV28" s="19">
        <f>AV$9</f>
        <v>40</v>
      </c>
      <c r="AW28" s="19"/>
      <c r="AX28" s="18"/>
      <c r="AY28" s="19"/>
      <c r="AZ28" s="19"/>
      <c r="BA28" s="19"/>
      <c r="BB28" s="18"/>
      <c r="BC28" s="19"/>
      <c r="BD28" s="19"/>
      <c r="BE28" s="20">
        <v>19</v>
      </c>
    </row>
    <row r="29" spans="1:57" ht="25.5">
      <c r="A29" s="21">
        <v>20</v>
      </c>
      <c r="B29" s="22" t="s">
        <v>19</v>
      </c>
      <c r="C29" s="23" t="s">
        <v>9</v>
      </c>
      <c r="D29" s="23" t="s">
        <v>50</v>
      </c>
      <c r="E29" s="21">
        <f>COUNT(J29:BD29)-COUNT(#REF!)</f>
        <v>34</v>
      </c>
      <c r="F29" s="37">
        <f t="shared" si="0"/>
        <v>1370</v>
      </c>
      <c r="G29" s="24">
        <v>80</v>
      </c>
      <c r="H29" s="40">
        <f t="shared" si="7"/>
        <v>1290</v>
      </c>
      <c r="I29" s="59"/>
      <c r="J29" s="25">
        <f t="shared" si="1"/>
        <v>10</v>
      </c>
      <c r="K29" s="26">
        <f t="shared" si="2"/>
        <v>10</v>
      </c>
      <c r="L29" s="26">
        <f t="shared" si="2"/>
        <v>10</v>
      </c>
      <c r="M29" s="26">
        <f t="shared" si="2"/>
        <v>10</v>
      </c>
      <c r="N29" s="25">
        <f t="shared" si="8"/>
        <v>10</v>
      </c>
      <c r="O29" s="26">
        <f t="shared" si="2"/>
        <v>10</v>
      </c>
      <c r="P29" s="26">
        <f t="shared" si="2"/>
        <v>10</v>
      </c>
      <c r="Q29" s="26">
        <f t="shared" si="2"/>
        <v>20</v>
      </c>
      <c r="R29" s="25">
        <f t="shared" si="3"/>
        <v>10</v>
      </c>
      <c r="S29" s="26">
        <f t="shared" si="2"/>
        <v>30</v>
      </c>
      <c r="T29" s="26">
        <f t="shared" si="2"/>
        <v>90</v>
      </c>
      <c r="U29" s="26">
        <f t="shared" si="2"/>
        <v>30</v>
      </c>
      <c r="V29" s="25">
        <f t="shared" si="4"/>
        <v>40</v>
      </c>
      <c r="W29" s="26">
        <f t="shared" si="2"/>
        <v>60</v>
      </c>
      <c r="X29" s="26">
        <f t="shared" si="2"/>
        <v>40</v>
      </c>
      <c r="Y29" s="26">
        <f t="shared" si="2"/>
        <v>30</v>
      </c>
      <c r="Z29" s="25"/>
      <c r="AA29" s="26"/>
      <c r="AB29" s="26">
        <f t="shared" si="5"/>
        <v>50</v>
      </c>
      <c r="AC29" s="26">
        <f t="shared" si="5"/>
        <v>50</v>
      </c>
      <c r="AD29" s="25"/>
      <c r="AE29" s="26"/>
      <c r="AF29" s="26">
        <f>AF$9</f>
        <v>60</v>
      </c>
      <c r="AG29" s="26"/>
      <c r="AH29" s="25"/>
      <c r="AI29" s="26">
        <f>AI$9</f>
        <v>50</v>
      </c>
      <c r="AJ29" s="26">
        <f>AJ$9</f>
        <v>70</v>
      </c>
      <c r="AK29" s="26">
        <f>AK$9</f>
        <v>40</v>
      </c>
      <c r="AL29" s="25">
        <f>AL$9</f>
        <v>50</v>
      </c>
      <c r="AM29" s="26">
        <f>AM$9</f>
        <v>50</v>
      </c>
      <c r="AN29" s="26"/>
      <c r="AO29" s="26">
        <f>AO$9</f>
        <v>50</v>
      </c>
      <c r="AP29" s="25">
        <f>AP$9</f>
        <v>60</v>
      </c>
      <c r="AQ29" s="26"/>
      <c r="AR29" s="26">
        <f t="shared" si="6"/>
        <v>40</v>
      </c>
      <c r="AS29" s="26">
        <f t="shared" si="6"/>
        <v>60</v>
      </c>
      <c r="AT29" s="25"/>
      <c r="AU29" s="26">
        <f>AU$9</f>
        <v>50</v>
      </c>
      <c r="AV29" s="26">
        <f>AV$9</f>
        <v>40</v>
      </c>
      <c r="AW29" s="26"/>
      <c r="AX29" s="25">
        <f>AX$9</f>
        <v>50</v>
      </c>
      <c r="AY29" s="26"/>
      <c r="AZ29" s="26">
        <f>AZ$9</f>
        <v>60</v>
      </c>
      <c r="BA29" s="26"/>
      <c r="BB29" s="25"/>
      <c r="BC29" s="26">
        <f>BC$9</f>
        <v>70</v>
      </c>
      <c r="BD29" s="26">
        <f>BD$9</f>
        <v>50</v>
      </c>
      <c r="BE29" s="27">
        <v>20</v>
      </c>
    </row>
    <row r="30" spans="1:57" ht="26.25" thickBot="1">
      <c r="A30" s="115">
        <v>21</v>
      </c>
      <c r="B30" s="29" t="s">
        <v>65</v>
      </c>
      <c r="C30" s="30" t="s">
        <v>66</v>
      </c>
      <c r="D30" s="30" t="s">
        <v>26</v>
      </c>
      <c r="E30" s="28">
        <f>COUNT(J30:BD30)-COUNT(#REF!)</f>
        <v>10</v>
      </c>
      <c r="F30" s="38">
        <f t="shared" si="0"/>
        <v>330</v>
      </c>
      <c r="G30" s="31">
        <v>80</v>
      </c>
      <c r="H30" s="41">
        <f t="shared" si="7"/>
        <v>250</v>
      </c>
      <c r="I30" s="60"/>
      <c r="J30" s="32"/>
      <c r="K30" s="33">
        <f>K$9</f>
        <v>10</v>
      </c>
      <c r="L30" s="33">
        <f>L$9</f>
        <v>10</v>
      </c>
      <c r="M30" s="33"/>
      <c r="N30" s="32"/>
      <c r="O30" s="33"/>
      <c r="P30" s="33"/>
      <c r="Q30" s="33">
        <f>Q$9</f>
        <v>20</v>
      </c>
      <c r="R30" s="32">
        <f t="shared" si="3"/>
        <v>10</v>
      </c>
      <c r="S30" s="33"/>
      <c r="T30" s="33"/>
      <c r="U30" s="33"/>
      <c r="V30" s="32">
        <f t="shared" si="4"/>
        <v>40</v>
      </c>
      <c r="W30" s="33"/>
      <c r="X30" s="33"/>
      <c r="Y30" s="33"/>
      <c r="Z30" s="32"/>
      <c r="AA30" s="33"/>
      <c r="AB30" s="33"/>
      <c r="AC30" s="33"/>
      <c r="AD30" s="32"/>
      <c r="AE30" s="33"/>
      <c r="AF30" s="33"/>
      <c r="AG30" s="33">
        <f>AG$9</f>
        <v>50</v>
      </c>
      <c r="AH30" s="32">
        <f>AH$9</f>
        <v>40</v>
      </c>
      <c r="AI30" s="33"/>
      <c r="AJ30" s="33"/>
      <c r="AK30" s="33"/>
      <c r="AL30" s="32"/>
      <c r="AM30" s="33"/>
      <c r="AN30" s="33"/>
      <c r="AO30" s="33"/>
      <c r="AP30" s="32"/>
      <c r="AQ30" s="33"/>
      <c r="AR30" s="33"/>
      <c r="AS30" s="33"/>
      <c r="AT30" s="32"/>
      <c r="AU30" s="33"/>
      <c r="AV30" s="33"/>
      <c r="AW30" s="33"/>
      <c r="AX30" s="32"/>
      <c r="AY30" s="33"/>
      <c r="AZ30" s="33"/>
      <c r="BA30" s="33">
        <f>BA$9</f>
        <v>60</v>
      </c>
      <c r="BB30" s="32">
        <f>BB$9</f>
        <v>40</v>
      </c>
      <c r="BC30" s="33"/>
      <c r="BD30" s="33">
        <f>BD$9</f>
        <v>50</v>
      </c>
      <c r="BE30" s="34">
        <v>21</v>
      </c>
    </row>
    <row r="31" spans="1:57" ht="25.5">
      <c r="A31" s="14">
        <v>22</v>
      </c>
      <c r="B31" s="15" t="s">
        <v>13</v>
      </c>
      <c r="C31" s="16" t="s">
        <v>66</v>
      </c>
      <c r="D31" s="16" t="s">
        <v>26</v>
      </c>
      <c r="E31" s="14">
        <f>COUNT(J31:BD31)-COUNT(#REF!)</f>
        <v>18</v>
      </c>
      <c r="F31" s="36">
        <f t="shared" si="0"/>
        <v>550</v>
      </c>
      <c r="G31" s="17">
        <v>40</v>
      </c>
      <c r="H31" s="39">
        <f t="shared" si="7"/>
        <v>510</v>
      </c>
      <c r="I31" s="57"/>
      <c r="J31" s="18">
        <f aca="true" t="shared" si="10" ref="J31:U52">J$9</f>
        <v>10</v>
      </c>
      <c r="K31" s="19">
        <f t="shared" si="10"/>
        <v>10</v>
      </c>
      <c r="L31" s="19">
        <f t="shared" si="10"/>
        <v>10</v>
      </c>
      <c r="M31" s="19">
        <f t="shared" si="10"/>
        <v>10</v>
      </c>
      <c r="N31" s="18"/>
      <c r="O31" s="19">
        <f t="shared" si="10"/>
        <v>10</v>
      </c>
      <c r="P31" s="19">
        <f t="shared" si="10"/>
        <v>10</v>
      </c>
      <c r="Q31" s="19">
        <f t="shared" si="10"/>
        <v>20</v>
      </c>
      <c r="R31" s="18">
        <f t="shared" si="10"/>
        <v>10</v>
      </c>
      <c r="S31" s="19"/>
      <c r="T31" s="19"/>
      <c r="U31" s="19">
        <f t="shared" si="10"/>
        <v>30</v>
      </c>
      <c r="V31" s="18"/>
      <c r="W31" s="19"/>
      <c r="X31" s="19">
        <f>X$9</f>
        <v>40</v>
      </c>
      <c r="Y31" s="19"/>
      <c r="Z31" s="18"/>
      <c r="AA31" s="19"/>
      <c r="AB31" s="19"/>
      <c r="AC31" s="19">
        <f>AC$9</f>
        <v>50</v>
      </c>
      <c r="AD31" s="18"/>
      <c r="AE31" s="19"/>
      <c r="AF31" s="19"/>
      <c r="AG31" s="19">
        <f>AG$9</f>
        <v>50</v>
      </c>
      <c r="AH31" s="18">
        <f>AH$9</f>
        <v>40</v>
      </c>
      <c r="AI31" s="19"/>
      <c r="AJ31" s="19"/>
      <c r="AK31" s="19"/>
      <c r="AL31" s="18">
        <f>AL$9</f>
        <v>50</v>
      </c>
      <c r="AM31" s="19">
        <f>AM$9</f>
        <v>50</v>
      </c>
      <c r="AN31" s="19"/>
      <c r="AO31" s="19"/>
      <c r="AP31" s="18"/>
      <c r="AQ31" s="19"/>
      <c r="AR31" s="19">
        <f>AR$9</f>
        <v>40</v>
      </c>
      <c r="AS31" s="19"/>
      <c r="AT31" s="18"/>
      <c r="AU31" s="19">
        <f>AU$9</f>
        <v>50</v>
      </c>
      <c r="AV31" s="19"/>
      <c r="AW31" s="19"/>
      <c r="AX31" s="18"/>
      <c r="AY31" s="19"/>
      <c r="AZ31" s="19">
        <f>AZ$9</f>
        <v>60</v>
      </c>
      <c r="BA31" s="19"/>
      <c r="BB31" s="18"/>
      <c r="BC31" s="19"/>
      <c r="BD31" s="19"/>
      <c r="BE31" s="20">
        <v>22</v>
      </c>
    </row>
    <row r="32" spans="1:57" ht="25.5">
      <c r="A32" s="21">
        <v>23</v>
      </c>
      <c r="B32" s="22" t="s">
        <v>67</v>
      </c>
      <c r="C32" s="23" t="s">
        <v>66</v>
      </c>
      <c r="D32" s="23" t="s">
        <v>26</v>
      </c>
      <c r="E32" s="21">
        <f>COUNT(J32:BD32)-COUNT(#REF!)</f>
        <v>25</v>
      </c>
      <c r="F32" s="37">
        <f t="shared" si="0"/>
        <v>910</v>
      </c>
      <c r="G32" s="24">
        <v>160</v>
      </c>
      <c r="H32" s="40">
        <f t="shared" si="7"/>
        <v>750</v>
      </c>
      <c r="I32" s="59"/>
      <c r="J32" s="25"/>
      <c r="K32" s="26">
        <f t="shared" si="10"/>
        <v>10</v>
      </c>
      <c r="L32" s="26">
        <f t="shared" si="10"/>
        <v>10</v>
      </c>
      <c r="M32" s="26">
        <f t="shared" si="10"/>
        <v>10</v>
      </c>
      <c r="N32" s="25">
        <f t="shared" si="10"/>
        <v>10</v>
      </c>
      <c r="O32" s="26">
        <f t="shared" si="10"/>
        <v>10</v>
      </c>
      <c r="P32" s="26">
        <f t="shared" si="10"/>
        <v>10</v>
      </c>
      <c r="Q32" s="26">
        <f t="shared" si="10"/>
        <v>20</v>
      </c>
      <c r="R32" s="25">
        <f t="shared" si="10"/>
        <v>10</v>
      </c>
      <c r="S32" s="26"/>
      <c r="T32" s="26"/>
      <c r="U32" s="26">
        <f t="shared" si="10"/>
        <v>30</v>
      </c>
      <c r="V32" s="25">
        <f>V$9</f>
        <v>40</v>
      </c>
      <c r="W32" s="26">
        <f>W$9</f>
        <v>60</v>
      </c>
      <c r="X32" s="26">
        <f>X$9</f>
        <v>40</v>
      </c>
      <c r="Y32" s="26">
        <f>Y$9</f>
        <v>30</v>
      </c>
      <c r="Z32" s="25"/>
      <c r="AA32" s="26"/>
      <c r="AB32" s="26">
        <f>AB$9</f>
        <v>50</v>
      </c>
      <c r="AC32" s="26">
        <f>AC$9</f>
        <v>50</v>
      </c>
      <c r="AD32" s="25"/>
      <c r="AE32" s="26"/>
      <c r="AF32" s="26"/>
      <c r="AG32" s="26"/>
      <c r="AH32" s="25"/>
      <c r="AI32" s="26"/>
      <c r="AJ32" s="26">
        <f>AJ$9</f>
        <v>70</v>
      </c>
      <c r="AK32" s="26"/>
      <c r="AL32" s="25">
        <f>AL$9</f>
        <v>50</v>
      </c>
      <c r="AM32" s="26"/>
      <c r="AN32" s="26"/>
      <c r="AO32" s="26">
        <f>AO$9</f>
        <v>50</v>
      </c>
      <c r="AP32" s="25"/>
      <c r="AQ32" s="26"/>
      <c r="AR32" s="26">
        <f>AR$9</f>
        <v>40</v>
      </c>
      <c r="AS32" s="26"/>
      <c r="AT32" s="25">
        <f>AT$9</f>
        <v>60</v>
      </c>
      <c r="AU32" s="26"/>
      <c r="AV32" s="26">
        <f>AV$9</f>
        <v>40</v>
      </c>
      <c r="AW32" s="26"/>
      <c r="AX32" s="25"/>
      <c r="AY32" s="26"/>
      <c r="AZ32" s="26">
        <f>AZ$9</f>
        <v>60</v>
      </c>
      <c r="BA32" s="26">
        <f>BA$9</f>
        <v>60</v>
      </c>
      <c r="BB32" s="25">
        <f>BB$9</f>
        <v>40</v>
      </c>
      <c r="BC32" s="26"/>
      <c r="BD32" s="26">
        <f>BD$9</f>
        <v>50</v>
      </c>
      <c r="BE32" s="27">
        <v>23</v>
      </c>
    </row>
    <row r="33" spans="1:57" ht="27" customHeight="1" thickBot="1">
      <c r="A33" s="28">
        <v>24</v>
      </c>
      <c r="B33" s="29" t="s">
        <v>68</v>
      </c>
      <c r="C33" s="30" t="s">
        <v>30</v>
      </c>
      <c r="D33" s="30" t="s">
        <v>50</v>
      </c>
      <c r="E33" s="28">
        <f>COUNT(J33:BD33)-COUNT(#REF!)</f>
        <v>27</v>
      </c>
      <c r="F33" s="38">
        <f t="shared" si="0"/>
        <v>960</v>
      </c>
      <c r="G33" s="31">
        <v>10</v>
      </c>
      <c r="H33" s="41">
        <f t="shared" si="7"/>
        <v>950</v>
      </c>
      <c r="I33" s="60"/>
      <c r="J33" s="32">
        <f t="shared" si="10"/>
        <v>10</v>
      </c>
      <c r="K33" s="33">
        <f t="shared" si="10"/>
        <v>10</v>
      </c>
      <c r="L33" s="33">
        <f t="shared" si="10"/>
        <v>10</v>
      </c>
      <c r="M33" s="33">
        <f t="shared" si="10"/>
        <v>10</v>
      </c>
      <c r="N33" s="32">
        <f t="shared" si="10"/>
        <v>10</v>
      </c>
      <c r="O33" s="33">
        <f t="shared" si="10"/>
        <v>10</v>
      </c>
      <c r="P33" s="33"/>
      <c r="Q33" s="33">
        <f t="shared" si="10"/>
        <v>20</v>
      </c>
      <c r="R33" s="32">
        <f t="shared" si="10"/>
        <v>10</v>
      </c>
      <c r="S33" s="33">
        <f t="shared" si="10"/>
        <v>30</v>
      </c>
      <c r="T33" s="33"/>
      <c r="U33" s="33">
        <f t="shared" si="10"/>
        <v>30</v>
      </c>
      <c r="V33" s="32">
        <f>V$9</f>
        <v>40</v>
      </c>
      <c r="W33" s="33">
        <f>W$9</f>
        <v>60</v>
      </c>
      <c r="X33" s="33"/>
      <c r="Y33" s="33">
        <f>Y$9</f>
        <v>30</v>
      </c>
      <c r="Z33" s="32"/>
      <c r="AA33" s="33">
        <f>AA$9</f>
        <v>40</v>
      </c>
      <c r="AB33" s="33">
        <f>AB$9</f>
        <v>50</v>
      </c>
      <c r="AC33" s="33">
        <f>AC$9</f>
        <v>50</v>
      </c>
      <c r="AD33" s="32"/>
      <c r="AE33" s="33"/>
      <c r="AF33" s="33"/>
      <c r="AG33" s="33">
        <f>AG$9</f>
        <v>50</v>
      </c>
      <c r="AH33" s="32">
        <f>AH$9</f>
        <v>40</v>
      </c>
      <c r="AI33" s="33">
        <f>AI$9</f>
        <v>50</v>
      </c>
      <c r="AJ33" s="33"/>
      <c r="AK33" s="33"/>
      <c r="AL33" s="32"/>
      <c r="AM33" s="33">
        <f>AM$9</f>
        <v>50</v>
      </c>
      <c r="AN33" s="33"/>
      <c r="AO33" s="33">
        <f>AO$9</f>
        <v>50</v>
      </c>
      <c r="AP33" s="32">
        <f>AP$9</f>
        <v>60</v>
      </c>
      <c r="AQ33" s="33"/>
      <c r="AR33" s="33">
        <f>AR$9</f>
        <v>40</v>
      </c>
      <c r="AS33" s="33"/>
      <c r="AT33" s="32"/>
      <c r="AU33" s="33"/>
      <c r="AV33" s="33">
        <f>AV$9</f>
        <v>40</v>
      </c>
      <c r="AW33" s="33"/>
      <c r="AX33" s="32"/>
      <c r="AY33" s="33"/>
      <c r="AZ33" s="33">
        <f>AZ$9</f>
        <v>60</v>
      </c>
      <c r="BA33" s="33">
        <f>BA$9</f>
        <v>60</v>
      </c>
      <c r="BB33" s="32">
        <f>BB$9</f>
        <v>40</v>
      </c>
      <c r="BC33" s="33"/>
      <c r="BD33" s="33"/>
      <c r="BE33" s="34">
        <v>24</v>
      </c>
    </row>
    <row r="34" spans="1:57" ht="25.5">
      <c r="A34" s="14">
        <v>25</v>
      </c>
      <c r="B34" s="15" t="s">
        <v>69</v>
      </c>
      <c r="C34" s="16" t="s">
        <v>70</v>
      </c>
      <c r="D34" s="16" t="s">
        <v>50</v>
      </c>
      <c r="E34" s="14">
        <f>COUNT(J34:BD34)-COUNT(#REF!)</f>
        <v>25</v>
      </c>
      <c r="F34" s="36">
        <f t="shared" si="0"/>
        <v>900</v>
      </c>
      <c r="G34" s="17">
        <v>5</v>
      </c>
      <c r="H34" s="39">
        <f t="shared" si="7"/>
        <v>895</v>
      </c>
      <c r="I34" s="57">
        <v>23</v>
      </c>
      <c r="J34" s="18">
        <f t="shared" si="10"/>
        <v>10</v>
      </c>
      <c r="K34" s="19">
        <f t="shared" si="10"/>
        <v>10</v>
      </c>
      <c r="L34" s="19">
        <f t="shared" si="10"/>
        <v>10</v>
      </c>
      <c r="M34" s="19">
        <f t="shared" si="10"/>
        <v>10</v>
      </c>
      <c r="N34" s="18">
        <f t="shared" si="10"/>
        <v>10</v>
      </c>
      <c r="O34" s="19">
        <f t="shared" si="10"/>
        <v>10</v>
      </c>
      <c r="P34" s="19">
        <f t="shared" si="10"/>
        <v>10</v>
      </c>
      <c r="Q34" s="19">
        <f t="shared" si="10"/>
        <v>20</v>
      </c>
      <c r="R34" s="18"/>
      <c r="S34" s="19">
        <f t="shared" si="10"/>
        <v>30</v>
      </c>
      <c r="T34" s="19"/>
      <c r="U34" s="19"/>
      <c r="V34" s="18">
        <f>V$9</f>
        <v>40</v>
      </c>
      <c r="W34" s="19">
        <f>W$9</f>
        <v>60</v>
      </c>
      <c r="X34" s="19"/>
      <c r="Y34" s="19"/>
      <c r="Z34" s="18"/>
      <c r="AA34" s="19"/>
      <c r="AB34" s="19">
        <f>AB$9</f>
        <v>50</v>
      </c>
      <c r="AC34" s="19">
        <f>AC$9</f>
        <v>50</v>
      </c>
      <c r="AD34" s="18"/>
      <c r="AE34" s="19"/>
      <c r="AF34" s="19"/>
      <c r="AG34" s="19">
        <f>AG$9</f>
        <v>50</v>
      </c>
      <c r="AH34" s="18">
        <f>AH$9</f>
        <v>40</v>
      </c>
      <c r="AI34" s="19">
        <f>AI$9</f>
        <v>50</v>
      </c>
      <c r="AJ34" s="19"/>
      <c r="AK34" s="19"/>
      <c r="AL34" s="18">
        <f>AL$9</f>
        <v>50</v>
      </c>
      <c r="AM34" s="19"/>
      <c r="AN34" s="19"/>
      <c r="AO34" s="19">
        <f>AO$9</f>
        <v>50</v>
      </c>
      <c r="AP34" s="18">
        <f>AP$9</f>
        <v>60</v>
      </c>
      <c r="AQ34" s="19">
        <f>AQ$9</f>
        <v>50</v>
      </c>
      <c r="AR34" s="19">
        <f>AR$9</f>
        <v>40</v>
      </c>
      <c r="AS34" s="19"/>
      <c r="AT34" s="18"/>
      <c r="AU34" s="19">
        <f>AU$9</f>
        <v>50</v>
      </c>
      <c r="AV34" s="19">
        <f>AV$9</f>
        <v>40</v>
      </c>
      <c r="AW34" s="19">
        <f>AW$9</f>
        <v>50</v>
      </c>
      <c r="AX34" s="18">
        <f>AX$9</f>
        <v>50</v>
      </c>
      <c r="AY34" s="19"/>
      <c r="AZ34" s="19"/>
      <c r="BA34" s="19"/>
      <c r="BB34" s="18"/>
      <c r="BC34" s="19"/>
      <c r="BD34" s="19"/>
      <c r="BE34" s="20">
        <v>25</v>
      </c>
    </row>
    <row r="35" spans="1:57" ht="25.5">
      <c r="A35" s="21">
        <v>26</v>
      </c>
      <c r="B35" s="22" t="s">
        <v>71</v>
      </c>
      <c r="C35" s="23" t="s">
        <v>22</v>
      </c>
      <c r="D35" s="23" t="s">
        <v>26</v>
      </c>
      <c r="E35" s="21">
        <f>COUNT(J35:BD35)-COUNT(#REF!)</f>
        <v>16</v>
      </c>
      <c r="F35" s="37">
        <f t="shared" si="0"/>
        <v>570</v>
      </c>
      <c r="G35" s="24"/>
      <c r="H35" s="40">
        <f t="shared" si="7"/>
        <v>570</v>
      </c>
      <c r="I35" s="59">
        <v>10</v>
      </c>
      <c r="J35" s="25"/>
      <c r="K35" s="26">
        <f t="shared" si="10"/>
        <v>10</v>
      </c>
      <c r="L35" s="26">
        <f t="shared" si="10"/>
        <v>10</v>
      </c>
      <c r="M35" s="26">
        <f t="shared" si="10"/>
        <v>10</v>
      </c>
      <c r="N35" s="25"/>
      <c r="O35" s="26"/>
      <c r="P35" s="26">
        <f t="shared" si="10"/>
        <v>10</v>
      </c>
      <c r="Q35" s="26">
        <f t="shared" si="10"/>
        <v>20</v>
      </c>
      <c r="R35" s="25"/>
      <c r="S35" s="26"/>
      <c r="T35" s="26"/>
      <c r="U35" s="26">
        <f t="shared" si="10"/>
        <v>30</v>
      </c>
      <c r="V35" s="25"/>
      <c r="W35" s="26"/>
      <c r="X35" s="26"/>
      <c r="Y35" s="26"/>
      <c r="Z35" s="25"/>
      <c r="AA35" s="26">
        <f>AA$9</f>
        <v>40</v>
      </c>
      <c r="AB35" s="26"/>
      <c r="AC35" s="26">
        <f>AC$9</f>
        <v>50</v>
      </c>
      <c r="AD35" s="25"/>
      <c r="AE35" s="26"/>
      <c r="AF35" s="26"/>
      <c r="AG35" s="26">
        <f>AG$9</f>
        <v>50</v>
      </c>
      <c r="AH35" s="25"/>
      <c r="AI35" s="26"/>
      <c r="AJ35" s="26"/>
      <c r="AK35" s="26"/>
      <c r="AL35" s="25">
        <f>AL$9</f>
        <v>50</v>
      </c>
      <c r="AM35" s="26">
        <f>AM$9</f>
        <v>50</v>
      </c>
      <c r="AN35" s="26"/>
      <c r="AO35" s="26"/>
      <c r="AP35" s="25"/>
      <c r="AQ35" s="26"/>
      <c r="AR35" s="26">
        <f>AR$9</f>
        <v>40</v>
      </c>
      <c r="AS35" s="26"/>
      <c r="AT35" s="25"/>
      <c r="AU35" s="26">
        <f>AU$9</f>
        <v>50</v>
      </c>
      <c r="AV35" s="26">
        <f>AV$9</f>
        <v>40</v>
      </c>
      <c r="AW35" s="26"/>
      <c r="AX35" s="25"/>
      <c r="AY35" s="26"/>
      <c r="AZ35" s="26">
        <f>AZ$9</f>
        <v>60</v>
      </c>
      <c r="BA35" s="26"/>
      <c r="BB35" s="25"/>
      <c r="BC35" s="26"/>
      <c r="BD35" s="26">
        <f>BD$9</f>
        <v>50</v>
      </c>
      <c r="BE35" s="27">
        <v>26</v>
      </c>
    </row>
    <row r="36" spans="1:57" ht="26.25" thickBot="1">
      <c r="A36" s="28">
        <v>27</v>
      </c>
      <c r="B36" s="29" t="s">
        <v>23</v>
      </c>
      <c r="C36" s="30" t="s">
        <v>22</v>
      </c>
      <c r="D36" s="30" t="s">
        <v>27</v>
      </c>
      <c r="E36" s="28">
        <f>COUNT(J36:BD36)-COUNT(#REF!)</f>
        <v>18</v>
      </c>
      <c r="F36" s="38">
        <f t="shared" si="0"/>
        <v>510</v>
      </c>
      <c r="G36" s="31">
        <v>160</v>
      </c>
      <c r="H36" s="41">
        <f t="shared" si="7"/>
        <v>350</v>
      </c>
      <c r="I36" s="60"/>
      <c r="J36" s="32">
        <f t="shared" si="10"/>
        <v>10</v>
      </c>
      <c r="K36" s="33">
        <f t="shared" si="10"/>
        <v>10</v>
      </c>
      <c r="L36" s="33">
        <f t="shared" si="10"/>
        <v>10</v>
      </c>
      <c r="M36" s="33">
        <f t="shared" si="10"/>
        <v>10</v>
      </c>
      <c r="N36" s="32">
        <f t="shared" si="10"/>
        <v>10</v>
      </c>
      <c r="O36" s="33">
        <f t="shared" si="10"/>
        <v>10</v>
      </c>
      <c r="P36" s="33">
        <f t="shared" si="10"/>
        <v>10</v>
      </c>
      <c r="Q36" s="33">
        <f t="shared" si="10"/>
        <v>20</v>
      </c>
      <c r="R36" s="32">
        <f t="shared" si="10"/>
        <v>10</v>
      </c>
      <c r="S36" s="33"/>
      <c r="T36" s="33"/>
      <c r="U36" s="33">
        <f t="shared" si="10"/>
        <v>30</v>
      </c>
      <c r="V36" s="32">
        <f>V$9</f>
        <v>40</v>
      </c>
      <c r="W36" s="33"/>
      <c r="X36" s="33"/>
      <c r="Y36" s="33"/>
      <c r="Z36" s="32"/>
      <c r="AA36" s="33"/>
      <c r="AB36" s="33"/>
      <c r="AC36" s="33">
        <f>AC$9</f>
        <v>50</v>
      </c>
      <c r="AD36" s="32"/>
      <c r="AE36" s="33"/>
      <c r="AF36" s="33"/>
      <c r="AG36" s="33"/>
      <c r="AH36" s="32">
        <f>AH$9</f>
        <v>40</v>
      </c>
      <c r="AI36" s="33"/>
      <c r="AJ36" s="33">
        <f>AJ$9</f>
        <v>70</v>
      </c>
      <c r="AK36" s="33"/>
      <c r="AL36" s="32">
        <f>AL$9</f>
        <v>50</v>
      </c>
      <c r="AM36" s="33"/>
      <c r="AN36" s="33"/>
      <c r="AO36" s="33">
        <f>AO$9</f>
        <v>50</v>
      </c>
      <c r="AP36" s="32"/>
      <c r="AQ36" s="33"/>
      <c r="AR36" s="33">
        <f>AR$9</f>
        <v>40</v>
      </c>
      <c r="AS36" s="33"/>
      <c r="AT36" s="32"/>
      <c r="AU36" s="33"/>
      <c r="AV36" s="33">
        <f>AV$9</f>
        <v>40</v>
      </c>
      <c r="AW36" s="33"/>
      <c r="AX36" s="32"/>
      <c r="AY36" s="33"/>
      <c r="AZ36" s="33"/>
      <c r="BA36" s="33"/>
      <c r="BB36" s="32"/>
      <c r="BC36" s="33"/>
      <c r="BD36" s="33"/>
      <c r="BE36" s="34">
        <v>27</v>
      </c>
    </row>
    <row r="37" spans="1:57" ht="25.5">
      <c r="A37" s="14">
        <v>28</v>
      </c>
      <c r="B37" s="15" t="s">
        <v>72</v>
      </c>
      <c r="C37" s="16" t="s">
        <v>22</v>
      </c>
      <c r="D37" s="16" t="s">
        <v>50</v>
      </c>
      <c r="E37" s="14">
        <f>COUNT(J37:BD37)-COUNT(#REF!)</f>
        <v>27</v>
      </c>
      <c r="F37" s="36">
        <f t="shared" si="0"/>
        <v>1060</v>
      </c>
      <c r="G37" s="17"/>
      <c r="H37" s="39">
        <f t="shared" si="7"/>
        <v>1060</v>
      </c>
      <c r="I37" s="57">
        <v>12</v>
      </c>
      <c r="J37" s="18"/>
      <c r="K37" s="19">
        <f t="shared" si="10"/>
        <v>10</v>
      </c>
      <c r="L37" s="19">
        <f t="shared" si="10"/>
        <v>10</v>
      </c>
      <c r="M37" s="19">
        <f t="shared" si="10"/>
        <v>10</v>
      </c>
      <c r="N37" s="18">
        <f t="shared" si="10"/>
        <v>10</v>
      </c>
      <c r="O37" s="19">
        <f t="shared" si="10"/>
        <v>10</v>
      </c>
      <c r="P37" s="19">
        <f t="shared" si="10"/>
        <v>10</v>
      </c>
      <c r="Q37" s="19">
        <f t="shared" si="10"/>
        <v>20</v>
      </c>
      <c r="R37" s="18">
        <f t="shared" si="10"/>
        <v>10</v>
      </c>
      <c r="S37" s="19"/>
      <c r="T37" s="19"/>
      <c r="U37" s="19"/>
      <c r="V37" s="18">
        <f>V$9</f>
        <v>40</v>
      </c>
      <c r="W37" s="19"/>
      <c r="X37" s="19"/>
      <c r="Y37" s="19"/>
      <c r="Z37" s="18"/>
      <c r="AA37" s="19"/>
      <c r="AB37" s="19"/>
      <c r="AC37" s="19">
        <f>AC$9</f>
        <v>50</v>
      </c>
      <c r="AD37" s="18"/>
      <c r="AE37" s="19"/>
      <c r="AF37" s="19"/>
      <c r="AG37" s="19">
        <f>AG$9</f>
        <v>50</v>
      </c>
      <c r="AH37" s="18">
        <f>AH$9</f>
        <v>40</v>
      </c>
      <c r="AI37" s="19"/>
      <c r="AJ37" s="19">
        <f>AJ$9</f>
        <v>70</v>
      </c>
      <c r="AK37" s="19"/>
      <c r="AL37" s="18">
        <f>AL$9</f>
        <v>50</v>
      </c>
      <c r="AM37" s="19"/>
      <c r="AN37" s="19"/>
      <c r="AO37" s="19">
        <f>AO$9</f>
        <v>50</v>
      </c>
      <c r="AP37" s="18">
        <f>AP$9</f>
        <v>60</v>
      </c>
      <c r="AQ37" s="19">
        <f>AQ$9</f>
        <v>50</v>
      </c>
      <c r="AR37" s="19">
        <f>AR$9</f>
        <v>40</v>
      </c>
      <c r="AS37" s="19">
        <f>AS$9</f>
        <v>60</v>
      </c>
      <c r="AT37" s="18">
        <f>AT$9</f>
        <v>60</v>
      </c>
      <c r="AU37" s="19"/>
      <c r="AV37" s="19">
        <f>AV$9</f>
        <v>40</v>
      </c>
      <c r="AW37" s="19">
        <f>AW$9</f>
        <v>50</v>
      </c>
      <c r="AX37" s="18">
        <f>AX$9</f>
        <v>50</v>
      </c>
      <c r="AY37" s="19"/>
      <c r="AZ37" s="19">
        <f>AZ$9</f>
        <v>60</v>
      </c>
      <c r="BA37" s="19">
        <f>BA$9</f>
        <v>60</v>
      </c>
      <c r="BB37" s="18">
        <f>BB$9</f>
        <v>40</v>
      </c>
      <c r="BC37" s="19"/>
      <c r="BD37" s="19">
        <f>BD$9</f>
        <v>50</v>
      </c>
      <c r="BE37" s="20">
        <v>28</v>
      </c>
    </row>
    <row r="38" spans="1:57" ht="25.5">
      <c r="A38" s="21">
        <v>29</v>
      </c>
      <c r="B38" s="22" t="s">
        <v>73</v>
      </c>
      <c r="C38" s="23" t="s">
        <v>8</v>
      </c>
      <c r="D38" s="23" t="s">
        <v>29</v>
      </c>
      <c r="E38" s="21">
        <f>COUNT(J38:BD38)-COUNT(#REF!)</f>
        <v>24</v>
      </c>
      <c r="F38" s="37">
        <f t="shared" si="0"/>
        <v>860</v>
      </c>
      <c r="G38" s="24"/>
      <c r="H38" s="40">
        <f t="shared" si="7"/>
        <v>860</v>
      </c>
      <c r="I38" s="59">
        <v>4</v>
      </c>
      <c r="J38" s="25">
        <f t="shared" si="10"/>
        <v>10</v>
      </c>
      <c r="K38" s="26">
        <f t="shared" si="10"/>
        <v>10</v>
      </c>
      <c r="L38" s="26">
        <f t="shared" si="10"/>
        <v>10</v>
      </c>
      <c r="M38" s="26">
        <f t="shared" si="10"/>
        <v>10</v>
      </c>
      <c r="N38" s="25">
        <f t="shared" si="10"/>
        <v>10</v>
      </c>
      <c r="O38" s="26">
        <f t="shared" si="10"/>
        <v>10</v>
      </c>
      <c r="P38" s="26">
        <f t="shared" si="10"/>
        <v>10</v>
      </c>
      <c r="Q38" s="26">
        <f t="shared" si="10"/>
        <v>20</v>
      </c>
      <c r="R38" s="25"/>
      <c r="S38" s="26">
        <f t="shared" si="10"/>
        <v>30</v>
      </c>
      <c r="T38" s="26"/>
      <c r="U38" s="26">
        <f t="shared" si="10"/>
        <v>30</v>
      </c>
      <c r="V38" s="25">
        <f>V$9</f>
        <v>40</v>
      </c>
      <c r="W38" s="26"/>
      <c r="X38" s="26"/>
      <c r="Y38" s="26">
        <f>Y$9</f>
        <v>30</v>
      </c>
      <c r="Z38" s="25"/>
      <c r="AA38" s="26"/>
      <c r="AB38" s="26"/>
      <c r="AC38" s="26">
        <f>AC$9</f>
        <v>50</v>
      </c>
      <c r="AD38" s="25"/>
      <c r="AE38" s="26"/>
      <c r="AF38" s="26"/>
      <c r="AG38" s="26"/>
      <c r="AH38" s="25">
        <f>AH$9</f>
        <v>40</v>
      </c>
      <c r="AI38" s="26"/>
      <c r="AJ38" s="26">
        <f>AJ$9</f>
        <v>70</v>
      </c>
      <c r="AK38" s="26"/>
      <c r="AL38" s="25">
        <f>AL$9</f>
        <v>50</v>
      </c>
      <c r="AM38" s="26"/>
      <c r="AN38" s="26"/>
      <c r="AO38" s="26">
        <f>AO$9</f>
        <v>50</v>
      </c>
      <c r="AP38" s="25">
        <f>AP$9</f>
        <v>60</v>
      </c>
      <c r="AQ38" s="26"/>
      <c r="AR38" s="26">
        <f>AR$9</f>
        <v>40</v>
      </c>
      <c r="AS38" s="26">
        <f>AS$9</f>
        <v>60</v>
      </c>
      <c r="AT38" s="25"/>
      <c r="AU38" s="26"/>
      <c r="AV38" s="26"/>
      <c r="AW38" s="26"/>
      <c r="AX38" s="25"/>
      <c r="AY38" s="26"/>
      <c r="AZ38" s="26"/>
      <c r="BA38" s="26">
        <f>BA$9</f>
        <v>60</v>
      </c>
      <c r="BB38" s="25">
        <f>BB$9</f>
        <v>40</v>
      </c>
      <c r="BC38" s="26">
        <f>BC$9</f>
        <v>70</v>
      </c>
      <c r="BD38" s="26">
        <f>BD$9</f>
        <v>50</v>
      </c>
      <c r="BE38" s="27">
        <v>29</v>
      </c>
    </row>
    <row r="39" spans="1:57" ht="26.25" thickBot="1">
      <c r="A39" s="28">
        <v>30</v>
      </c>
      <c r="B39" s="29" t="s">
        <v>74</v>
      </c>
      <c r="C39" s="30" t="s">
        <v>8</v>
      </c>
      <c r="D39" s="30" t="s">
        <v>50</v>
      </c>
      <c r="E39" s="28">
        <f>COUNT(J39:BD39)-COUNT(#REF!)</f>
        <v>27</v>
      </c>
      <c r="F39" s="38">
        <f t="shared" si="0"/>
        <v>1000</v>
      </c>
      <c r="G39" s="31">
        <v>20</v>
      </c>
      <c r="H39" s="41">
        <f t="shared" si="7"/>
        <v>980</v>
      </c>
      <c r="I39" s="60"/>
      <c r="J39" s="32">
        <f t="shared" si="10"/>
        <v>10</v>
      </c>
      <c r="K39" s="33">
        <f t="shared" si="10"/>
        <v>10</v>
      </c>
      <c r="L39" s="33">
        <f t="shared" si="10"/>
        <v>10</v>
      </c>
      <c r="M39" s="33">
        <f t="shared" si="10"/>
        <v>10</v>
      </c>
      <c r="N39" s="32">
        <f t="shared" si="10"/>
        <v>10</v>
      </c>
      <c r="O39" s="33">
        <f t="shared" si="10"/>
        <v>10</v>
      </c>
      <c r="P39" s="33">
        <f t="shared" si="10"/>
        <v>10</v>
      </c>
      <c r="Q39" s="33">
        <f t="shared" si="10"/>
        <v>20</v>
      </c>
      <c r="R39" s="32">
        <f t="shared" si="10"/>
        <v>10</v>
      </c>
      <c r="S39" s="33">
        <f t="shared" si="10"/>
        <v>30</v>
      </c>
      <c r="T39" s="33"/>
      <c r="U39" s="33">
        <f t="shared" si="10"/>
        <v>30</v>
      </c>
      <c r="V39" s="32">
        <f>V$9</f>
        <v>40</v>
      </c>
      <c r="W39" s="33"/>
      <c r="X39" s="33">
        <f>X$9</f>
        <v>40</v>
      </c>
      <c r="Y39" s="33"/>
      <c r="Z39" s="32"/>
      <c r="AA39" s="33">
        <f>AA$9</f>
        <v>40</v>
      </c>
      <c r="AB39" s="33"/>
      <c r="AC39" s="33">
        <f>AC$9</f>
        <v>50</v>
      </c>
      <c r="AD39" s="32">
        <f>AD$9</f>
        <v>100</v>
      </c>
      <c r="AE39" s="33"/>
      <c r="AF39" s="33"/>
      <c r="AG39" s="33">
        <f>AG$9</f>
        <v>50</v>
      </c>
      <c r="AH39" s="32">
        <f>AH$9</f>
        <v>40</v>
      </c>
      <c r="AI39" s="33"/>
      <c r="AJ39" s="33">
        <f>AJ$9</f>
        <v>70</v>
      </c>
      <c r="AK39" s="33"/>
      <c r="AL39" s="32">
        <f>AL$9</f>
        <v>50</v>
      </c>
      <c r="AM39" s="33"/>
      <c r="AN39" s="33"/>
      <c r="AO39" s="33">
        <f>AO$9</f>
        <v>50</v>
      </c>
      <c r="AP39" s="32"/>
      <c r="AQ39" s="33"/>
      <c r="AR39" s="33">
        <f>AR$9</f>
        <v>40</v>
      </c>
      <c r="AS39" s="33">
        <f>AS$9</f>
        <v>60</v>
      </c>
      <c r="AT39" s="32">
        <f>AT$9</f>
        <v>60</v>
      </c>
      <c r="AU39" s="33"/>
      <c r="AV39" s="33">
        <f>AV$9</f>
        <v>40</v>
      </c>
      <c r="AW39" s="33"/>
      <c r="AX39" s="32"/>
      <c r="AY39" s="33"/>
      <c r="AZ39" s="33">
        <f>AZ$9</f>
        <v>60</v>
      </c>
      <c r="BA39" s="33"/>
      <c r="BB39" s="32"/>
      <c r="BC39" s="33"/>
      <c r="BD39" s="33">
        <f>BD$9</f>
        <v>50</v>
      </c>
      <c r="BE39" s="34">
        <v>30</v>
      </c>
    </row>
    <row r="40" spans="1:57" ht="25.5">
      <c r="A40" s="14">
        <v>31</v>
      </c>
      <c r="B40" s="15" t="s">
        <v>10</v>
      </c>
      <c r="C40" s="16" t="s">
        <v>8</v>
      </c>
      <c r="D40" s="16" t="s">
        <v>27</v>
      </c>
      <c r="E40" s="14">
        <f>COUNT(J40:BD40)-COUNT(#REF!)</f>
        <v>19</v>
      </c>
      <c r="F40" s="36">
        <f t="shared" si="0"/>
        <v>620</v>
      </c>
      <c r="G40" s="17">
        <v>5</v>
      </c>
      <c r="H40" s="39">
        <f t="shared" si="7"/>
        <v>615</v>
      </c>
      <c r="I40" s="57"/>
      <c r="J40" s="18">
        <f t="shared" si="10"/>
        <v>10</v>
      </c>
      <c r="K40" s="19">
        <f t="shared" si="10"/>
        <v>10</v>
      </c>
      <c r="L40" s="19">
        <f t="shared" si="10"/>
        <v>10</v>
      </c>
      <c r="M40" s="19">
        <f t="shared" si="10"/>
        <v>10</v>
      </c>
      <c r="N40" s="18"/>
      <c r="O40" s="19">
        <f t="shared" si="10"/>
        <v>10</v>
      </c>
      <c r="P40" s="19">
        <f t="shared" si="10"/>
        <v>10</v>
      </c>
      <c r="Q40" s="19">
        <f t="shared" si="10"/>
        <v>20</v>
      </c>
      <c r="R40" s="18">
        <f t="shared" si="10"/>
        <v>10</v>
      </c>
      <c r="S40" s="19"/>
      <c r="T40" s="19"/>
      <c r="U40" s="19">
        <f t="shared" si="10"/>
        <v>30</v>
      </c>
      <c r="V40" s="18">
        <f>V$9</f>
        <v>40</v>
      </c>
      <c r="W40" s="19">
        <f>W$9</f>
        <v>60</v>
      </c>
      <c r="X40" s="19"/>
      <c r="Y40" s="19">
        <f>Y$9</f>
        <v>30</v>
      </c>
      <c r="Z40" s="18"/>
      <c r="AA40" s="19"/>
      <c r="AB40" s="19"/>
      <c r="AC40" s="19">
        <f>AC$9</f>
        <v>50</v>
      </c>
      <c r="AD40" s="18"/>
      <c r="AE40" s="19"/>
      <c r="AF40" s="19"/>
      <c r="AG40" s="19"/>
      <c r="AH40" s="18"/>
      <c r="AI40" s="19"/>
      <c r="AJ40" s="19">
        <f>AJ$9</f>
        <v>70</v>
      </c>
      <c r="AK40" s="19"/>
      <c r="AL40" s="18">
        <f>AL$9</f>
        <v>50</v>
      </c>
      <c r="AM40" s="19"/>
      <c r="AN40" s="19"/>
      <c r="AO40" s="19"/>
      <c r="AP40" s="18"/>
      <c r="AQ40" s="19"/>
      <c r="AR40" s="19"/>
      <c r="AS40" s="19"/>
      <c r="AT40" s="18"/>
      <c r="AU40" s="19"/>
      <c r="AV40" s="19">
        <f>AV$9</f>
        <v>40</v>
      </c>
      <c r="AW40" s="19"/>
      <c r="AX40" s="18"/>
      <c r="AY40" s="19"/>
      <c r="AZ40" s="19">
        <f>AZ$9</f>
        <v>60</v>
      </c>
      <c r="BA40" s="19">
        <f>BA$9</f>
        <v>60</v>
      </c>
      <c r="BB40" s="18">
        <f>BB$9</f>
        <v>40</v>
      </c>
      <c r="BC40" s="19"/>
      <c r="BD40" s="19"/>
      <c r="BE40" s="20">
        <v>31</v>
      </c>
    </row>
    <row r="41" spans="1:57" ht="25.5">
      <c r="A41" s="21">
        <v>32</v>
      </c>
      <c r="B41" s="22" t="s">
        <v>75</v>
      </c>
      <c r="C41" s="23" t="s">
        <v>14</v>
      </c>
      <c r="D41" s="23" t="s">
        <v>47</v>
      </c>
      <c r="E41" s="21">
        <f>COUNT(J41:BD41)-COUNT(#REF!)</f>
        <v>10</v>
      </c>
      <c r="F41" s="37">
        <f t="shared" si="0"/>
        <v>410</v>
      </c>
      <c r="G41" s="24"/>
      <c r="H41" s="40">
        <f t="shared" si="7"/>
        <v>410</v>
      </c>
      <c r="I41" s="59">
        <v>2</v>
      </c>
      <c r="J41" s="25"/>
      <c r="K41" s="26"/>
      <c r="L41" s="26">
        <f t="shared" si="10"/>
        <v>10</v>
      </c>
      <c r="M41" s="26">
        <f t="shared" si="10"/>
        <v>10</v>
      </c>
      <c r="N41" s="25"/>
      <c r="O41" s="26"/>
      <c r="P41" s="26"/>
      <c r="Q41" s="26"/>
      <c r="R41" s="25"/>
      <c r="S41" s="26"/>
      <c r="T41" s="26"/>
      <c r="U41" s="26"/>
      <c r="V41" s="25">
        <f>V$9</f>
        <v>40</v>
      </c>
      <c r="W41" s="26"/>
      <c r="X41" s="26"/>
      <c r="Y41" s="26"/>
      <c r="Z41" s="25"/>
      <c r="AA41" s="26"/>
      <c r="AB41" s="26"/>
      <c r="AC41" s="26"/>
      <c r="AD41" s="25"/>
      <c r="AE41" s="26">
        <f>AE$9</f>
        <v>50</v>
      </c>
      <c r="AF41" s="26">
        <f>AF$9</f>
        <v>60</v>
      </c>
      <c r="AG41" s="26">
        <f>AG$9</f>
        <v>50</v>
      </c>
      <c r="AH41" s="25">
        <f>AH$9</f>
        <v>40</v>
      </c>
      <c r="AI41" s="26">
        <f>AI$9</f>
        <v>50</v>
      </c>
      <c r="AJ41" s="26"/>
      <c r="AK41" s="26"/>
      <c r="AL41" s="25"/>
      <c r="AM41" s="26"/>
      <c r="AN41" s="26"/>
      <c r="AO41" s="26"/>
      <c r="AP41" s="25"/>
      <c r="AQ41" s="26">
        <f>AQ$9</f>
        <v>50</v>
      </c>
      <c r="AR41" s="26"/>
      <c r="AS41" s="26"/>
      <c r="AT41" s="25"/>
      <c r="AU41" s="26"/>
      <c r="AV41" s="26"/>
      <c r="AW41" s="26"/>
      <c r="AX41" s="25"/>
      <c r="AY41" s="26"/>
      <c r="AZ41" s="26"/>
      <c r="BA41" s="26"/>
      <c r="BB41" s="25"/>
      <c r="BC41" s="26"/>
      <c r="BD41" s="26">
        <f>BD$9</f>
        <v>50</v>
      </c>
      <c r="BE41" s="27">
        <v>32</v>
      </c>
    </row>
    <row r="42" spans="1:57" ht="26.25" thickBot="1">
      <c r="A42" s="28">
        <v>33</v>
      </c>
      <c r="B42" s="29" t="s">
        <v>77</v>
      </c>
      <c r="C42" s="30" t="s">
        <v>14</v>
      </c>
      <c r="D42" s="30" t="s">
        <v>50</v>
      </c>
      <c r="E42" s="28">
        <f>COUNT(J42:BD42)-COUNT(#REF!)</f>
        <v>21</v>
      </c>
      <c r="F42" s="38">
        <f t="shared" si="0"/>
        <v>730</v>
      </c>
      <c r="G42" s="31"/>
      <c r="H42" s="41">
        <f t="shared" si="7"/>
        <v>730</v>
      </c>
      <c r="I42" s="60">
        <v>8</v>
      </c>
      <c r="J42" s="32">
        <f t="shared" si="10"/>
        <v>10</v>
      </c>
      <c r="K42" s="33">
        <f t="shared" si="10"/>
        <v>10</v>
      </c>
      <c r="L42" s="33">
        <f t="shared" si="10"/>
        <v>10</v>
      </c>
      <c r="M42" s="33">
        <f t="shared" si="10"/>
        <v>10</v>
      </c>
      <c r="N42" s="32"/>
      <c r="O42" s="33">
        <f t="shared" si="10"/>
        <v>10</v>
      </c>
      <c r="P42" s="33">
        <f t="shared" si="10"/>
        <v>10</v>
      </c>
      <c r="Q42" s="33">
        <f t="shared" si="10"/>
        <v>20</v>
      </c>
      <c r="R42" s="32">
        <f t="shared" si="10"/>
        <v>10</v>
      </c>
      <c r="S42" s="33"/>
      <c r="T42" s="33"/>
      <c r="U42" s="33">
        <f t="shared" si="10"/>
        <v>30</v>
      </c>
      <c r="V42" s="32">
        <f>V$9</f>
        <v>40</v>
      </c>
      <c r="W42" s="33"/>
      <c r="X42" s="33"/>
      <c r="Y42" s="33"/>
      <c r="Z42" s="32"/>
      <c r="AA42" s="33"/>
      <c r="AB42" s="33"/>
      <c r="AC42" s="33"/>
      <c r="AD42" s="32"/>
      <c r="AE42" s="33">
        <f>AE$9</f>
        <v>50</v>
      </c>
      <c r="AF42" s="33"/>
      <c r="AG42" s="33"/>
      <c r="AH42" s="32"/>
      <c r="AI42" s="33"/>
      <c r="AJ42" s="33">
        <f>AJ$9</f>
        <v>70</v>
      </c>
      <c r="AK42" s="33"/>
      <c r="AL42" s="32">
        <f>AL$9</f>
        <v>50</v>
      </c>
      <c r="AM42" s="33">
        <f>AM$9</f>
        <v>50</v>
      </c>
      <c r="AN42" s="33"/>
      <c r="AO42" s="33"/>
      <c r="AP42" s="32"/>
      <c r="AQ42" s="33">
        <f>AQ$9</f>
        <v>50</v>
      </c>
      <c r="AR42" s="33">
        <f>AR$9</f>
        <v>40</v>
      </c>
      <c r="AS42" s="33">
        <f>AS$9</f>
        <v>60</v>
      </c>
      <c r="AT42" s="32"/>
      <c r="AU42" s="33">
        <f>AU$9</f>
        <v>50</v>
      </c>
      <c r="AV42" s="33">
        <f>AV$9</f>
        <v>40</v>
      </c>
      <c r="AW42" s="33"/>
      <c r="AX42" s="32"/>
      <c r="AY42" s="33"/>
      <c r="AZ42" s="33">
        <f>AZ$9</f>
        <v>60</v>
      </c>
      <c r="BA42" s="33"/>
      <c r="BB42" s="32"/>
      <c r="BC42" s="33"/>
      <c r="BD42" s="33">
        <f>BD$9</f>
        <v>50</v>
      </c>
      <c r="BE42" s="34">
        <v>33</v>
      </c>
    </row>
    <row r="43" spans="1:57" ht="25.5">
      <c r="A43" s="14">
        <v>34</v>
      </c>
      <c r="B43" s="15" t="s">
        <v>76</v>
      </c>
      <c r="C43" s="16" t="s">
        <v>14</v>
      </c>
      <c r="D43" s="16" t="s">
        <v>50</v>
      </c>
      <c r="E43" s="14">
        <f>COUNT(J43:BD43)-COUNT(#REF!)</f>
        <v>13</v>
      </c>
      <c r="F43" s="36">
        <f t="shared" si="0"/>
        <v>330</v>
      </c>
      <c r="G43" s="17"/>
      <c r="H43" s="39">
        <f t="shared" si="7"/>
        <v>330</v>
      </c>
      <c r="I43" s="57">
        <v>9</v>
      </c>
      <c r="J43" s="18">
        <f t="shared" si="10"/>
        <v>10</v>
      </c>
      <c r="K43" s="19">
        <f t="shared" si="10"/>
        <v>10</v>
      </c>
      <c r="L43" s="19">
        <f t="shared" si="10"/>
        <v>10</v>
      </c>
      <c r="M43" s="19">
        <f t="shared" si="10"/>
        <v>10</v>
      </c>
      <c r="N43" s="18">
        <f t="shared" si="10"/>
        <v>10</v>
      </c>
      <c r="O43" s="19">
        <f t="shared" si="10"/>
        <v>10</v>
      </c>
      <c r="P43" s="19">
        <f t="shared" si="10"/>
        <v>10</v>
      </c>
      <c r="Q43" s="19"/>
      <c r="R43" s="18">
        <f t="shared" si="10"/>
        <v>10</v>
      </c>
      <c r="S43" s="19"/>
      <c r="T43" s="19"/>
      <c r="U43" s="19"/>
      <c r="V43" s="18"/>
      <c r="W43" s="19"/>
      <c r="X43" s="19"/>
      <c r="Y43" s="19"/>
      <c r="Z43" s="18"/>
      <c r="AA43" s="19"/>
      <c r="AB43" s="19"/>
      <c r="AC43" s="19">
        <f>AC$9</f>
        <v>50</v>
      </c>
      <c r="AD43" s="18"/>
      <c r="AE43" s="19"/>
      <c r="AF43" s="19"/>
      <c r="AG43" s="19"/>
      <c r="AH43" s="18"/>
      <c r="AI43" s="19"/>
      <c r="AJ43" s="19"/>
      <c r="AK43" s="19"/>
      <c r="AL43" s="18"/>
      <c r="AM43" s="19">
        <f>AM$9</f>
        <v>50</v>
      </c>
      <c r="AN43" s="19"/>
      <c r="AO43" s="19">
        <f>AO$9</f>
        <v>50</v>
      </c>
      <c r="AP43" s="18"/>
      <c r="AQ43" s="19"/>
      <c r="AR43" s="19"/>
      <c r="AS43" s="19"/>
      <c r="AT43" s="18"/>
      <c r="AU43" s="19"/>
      <c r="AV43" s="19">
        <f>AV$9</f>
        <v>40</v>
      </c>
      <c r="AW43" s="19"/>
      <c r="AX43" s="18"/>
      <c r="AY43" s="19"/>
      <c r="AZ43" s="19">
        <f>AZ$9</f>
        <v>60</v>
      </c>
      <c r="BA43" s="19"/>
      <c r="BB43" s="18"/>
      <c r="BC43" s="19"/>
      <c r="BD43" s="19"/>
      <c r="BE43" s="20">
        <v>34</v>
      </c>
    </row>
    <row r="44" spans="1:57" ht="25.5">
      <c r="A44" s="14">
        <v>35</v>
      </c>
      <c r="B44" s="15" t="s">
        <v>78</v>
      </c>
      <c r="C44" s="16" t="s">
        <v>14</v>
      </c>
      <c r="D44" s="16" t="s">
        <v>26</v>
      </c>
      <c r="E44" s="21">
        <f>COUNT(J44:BD44)-COUNT(#REF!)</f>
        <v>18</v>
      </c>
      <c r="F44" s="37">
        <f t="shared" si="0"/>
        <v>560</v>
      </c>
      <c r="G44" s="24"/>
      <c r="H44" s="40">
        <f t="shared" si="7"/>
        <v>560</v>
      </c>
      <c r="I44" s="59">
        <v>6</v>
      </c>
      <c r="J44" s="25">
        <f t="shared" si="10"/>
        <v>10</v>
      </c>
      <c r="K44" s="26">
        <f t="shared" si="10"/>
        <v>10</v>
      </c>
      <c r="L44" s="26">
        <f t="shared" si="10"/>
        <v>10</v>
      </c>
      <c r="M44" s="26">
        <f t="shared" si="10"/>
        <v>10</v>
      </c>
      <c r="N44" s="25"/>
      <c r="O44" s="26">
        <f t="shared" si="10"/>
        <v>10</v>
      </c>
      <c r="P44" s="26">
        <f t="shared" si="10"/>
        <v>10</v>
      </c>
      <c r="Q44" s="26">
        <f t="shared" si="10"/>
        <v>20</v>
      </c>
      <c r="R44" s="25">
        <f t="shared" si="10"/>
        <v>10</v>
      </c>
      <c r="S44" s="26"/>
      <c r="T44" s="26"/>
      <c r="U44" s="26">
        <f t="shared" si="10"/>
        <v>30</v>
      </c>
      <c r="V44" s="25">
        <f>V$9</f>
        <v>40</v>
      </c>
      <c r="W44" s="26">
        <f>W$9</f>
        <v>60</v>
      </c>
      <c r="X44" s="26"/>
      <c r="Y44" s="26"/>
      <c r="Z44" s="25"/>
      <c r="AA44" s="26"/>
      <c r="AB44" s="26"/>
      <c r="AC44" s="26">
        <f>AC$9</f>
        <v>50</v>
      </c>
      <c r="AD44" s="25"/>
      <c r="AE44" s="26">
        <f>AE$9</f>
        <v>50</v>
      </c>
      <c r="AF44" s="26"/>
      <c r="AG44" s="26"/>
      <c r="AH44" s="25"/>
      <c r="AI44" s="26"/>
      <c r="AJ44" s="26"/>
      <c r="AK44" s="26"/>
      <c r="AL44" s="25"/>
      <c r="AM44" s="26"/>
      <c r="AN44" s="26"/>
      <c r="AO44" s="26"/>
      <c r="AP44" s="25"/>
      <c r="AQ44" s="26"/>
      <c r="AR44" s="26">
        <f>AR$9</f>
        <v>40</v>
      </c>
      <c r="AS44" s="26"/>
      <c r="AT44" s="25"/>
      <c r="AU44" s="26"/>
      <c r="AV44" s="26">
        <f>AV$9</f>
        <v>40</v>
      </c>
      <c r="AW44" s="26"/>
      <c r="AX44" s="25"/>
      <c r="AY44" s="26"/>
      <c r="AZ44" s="26">
        <f>AZ$9</f>
        <v>60</v>
      </c>
      <c r="BA44" s="26">
        <f>BA$9</f>
        <v>60</v>
      </c>
      <c r="BB44" s="25">
        <f>BB$9</f>
        <v>40</v>
      </c>
      <c r="BC44" s="26"/>
      <c r="BD44" s="26"/>
      <c r="BE44" s="27">
        <v>35</v>
      </c>
    </row>
    <row r="45" spans="1:57" ht="26.25" thickBot="1">
      <c r="A45" s="28">
        <v>36</v>
      </c>
      <c r="B45" s="29" t="s">
        <v>79</v>
      </c>
      <c r="C45" s="30" t="s">
        <v>14</v>
      </c>
      <c r="D45" s="30" t="s">
        <v>50</v>
      </c>
      <c r="E45" s="28">
        <f>COUNT(J45:BD45)-COUNT(#REF!)</f>
        <v>15</v>
      </c>
      <c r="F45" s="38">
        <f t="shared" si="0"/>
        <v>420</v>
      </c>
      <c r="G45" s="31"/>
      <c r="H45" s="41">
        <f t="shared" si="7"/>
        <v>420</v>
      </c>
      <c r="I45" s="60">
        <v>16</v>
      </c>
      <c r="J45" s="32">
        <f t="shared" si="10"/>
        <v>10</v>
      </c>
      <c r="K45" s="33">
        <f t="shared" si="10"/>
        <v>10</v>
      </c>
      <c r="L45" s="33">
        <f t="shared" si="10"/>
        <v>10</v>
      </c>
      <c r="M45" s="33">
        <f t="shared" si="10"/>
        <v>10</v>
      </c>
      <c r="N45" s="32"/>
      <c r="O45" s="33"/>
      <c r="P45" s="33">
        <f t="shared" si="10"/>
        <v>10</v>
      </c>
      <c r="Q45" s="33">
        <f t="shared" si="10"/>
        <v>20</v>
      </c>
      <c r="R45" s="32">
        <f t="shared" si="10"/>
        <v>10</v>
      </c>
      <c r="S45" s="33"/>
      <c r="T45" s="33"/>
      <c r="U45" s="33">
        <f t="shared" si="10"/>
        <v>30</v>
      </c>
      <c r="V45" s="32">
        <f>V$9</f>
        <v>40</v>
      </c>
      <c r="W45" s="33"/>
      <c r="X45" s="33"/>
      <c r="Y45" s="33">
        <f>Y$9</f>
        <v>30</v>
      </c>
      <c r="Z45" s="32"/>
      <c r="AA45" s="33"/>
      <c r="AB45" s="33"/>
      <c r="AC45" s="33"/>
      <c r="AD45" s="32"/>
      <c r="AE45" s="33"/>
      <c r="AF45" s="33"/>
      <c r="AG45" s="33"/>
      <c r="AH45" s="32"/>
      <c r="AI45" s="33"/>
      <c r="AJ45" s="33"/>
      <c r="AK45" s="33"/>
      <c r="AL45" s="32"/>
      <c r="AM45" s="33"/>
      <c r="AN45" s="33"/>
      <c r="AO45" s="33"/>
      <c r="AP45" s="32"/>
      <c r="AQ45" s="33"/>
      <c r="AR45" s="33">
        <f>AR$9</f>
        <v>40</v>
      </c>
      <c r="AS45" s="33"/>
      <c r="AT45" s="32"/>
      <c r="AU45" s="33"/>
      <c r="AV45" s="33">
        <f>AV$9</f>
        <v>40</v>
      </c>
      <c r="AW45" s="33"/>
      <c r="AX45" s="32"/>
      <c r="AY45" s="33"/>
      <c r="AZ45" s="33">
        <f>AZ$9</f>
        <v>60</v>
      </c>
      <c r="BA45" s="33">
        <f>BA$9</f>
        <v>60</v>
      </c>
      <c r="BB45" s="32">
        <f>BB$9</f>
        <v>40</v>
      </c>
      <c r="BC45" s="33"/>
      <c r="BD45" s="33"/>
      <c r="BE45" s="34">
        <v>36</v>
      </c>
    </row>
    <row r="46" spans="1:57" ht="25.5">
      <c r="A46" s="14">
        <v>37</v>
      </c>
      <c r="B46" s="15" t="s">
        <v>80</v>
      </c>
      <c r="C46" s="16" t="s">
        <v>16</v>
      </c>
      <c r="D46" s="16" t="s">
        <v>26</v>
      </c>
      <c r="E46" s="14">
        <f>COUNT(J46:BD46)-COUNT(#REF!)</f>
        <v>14</v>
      </c>
      <c r="F46" s="36">
        <f t="shared" si="0"/>
        <v>430</v>
      </c>
      <c r="G46" s="17">
        <v>5</v>
      </c>
      <c r="H46" s="39">
        <f t="shared" si="7"/>
        <v>425</v>
      </c>
      <c r="I46" s="57">
        <v>20</v>
      </c>
      <c r="J46" s="18">
        <f t="shared" si="10"/>
        <v>10</v>
      </c>
      <c r="K46" s="19">
        <f t="shared" si="10"/>
        <v>10</v>
      </c>
      <c r="L46" s="19">
        <f t="shared" si="10"/>
        <v>10</v>
      </c>
      <c r="M46" s="19">
        <f t="shared" si="10"/>
        <v>10</v>
      </c>
      <c r="N46" s="18"/>
      <c r="O46" s="19">
        <f t="shared" si="10"/>
        <v>10</v>
      </c>
      <c r="P46" s="19"/>
      <c r="Q46" s="19">
        <f t="shared" si="10"/>
        <v>20</v>
      </c>
      <c r="R46" s="18">
        <f t="shared" si="10"/>
        <v>10</v>
      </c>
      <c r="S46" s="19"/>
      <c r="T46" s="19"/>
      <c r="U46" s="19"/>
      <c r="V46" s="18">
        <f>V$9</f>
        <v>40</v>
      </c>
      <c r="W46" s="19"/>
      <c r="X46" s="19"/>
      <c r="Y46" s="19"/>
      <c r="Z46" s="18"/>
      <c r="AA46" s="19"/>
      <c r="AB46" s="19"/>
      <c r="AC46" s="19">
        <f>AC$9</f>
        <v>50</v>
      </c>
      <c r="AD46" s="18"/>
      <c r="AE46" s="19"/>
      <c r="AF46" s="19"/>
      <c r="AG46" s="19"/>
      <c r="AH46" s="18">
        <f>AH$9</f>
        <v>40</v>
      </c>
      <c r="AI46" s="19"/>
      <c r="AJ46" s="19"/>
      <c r="AK46" s="19"/>
      <c r="AL46" s="18"/>
      <c r="AM46" s="19"/>
      <c r="AN46" s="19"/>
      <c r="AO46" s="19"/>
      <c r="AP46" s="18"/>
      <c r="AQ46" s="19"/>
      <c r="AR46" s="19"/>
      <c r="AS46" s="19"/>
      <c r="AT46" s="18">
        <f>AT$9</f>
        <v>60</v>
      </c>
      <c r="AU46" s="19"/>
      <c r="AV46" s="19"/>
      <c r="AW46" s="19"/>
      <c r="AX46" s="18"/>
      <c r="AY46" s="19"/>
      <c r="AZ46" s="19">
        <f>AZ$9</f>
        <v>60</v>
      </c>
      <c r="BA46" s="19">
        <f>BA$9</f>
        <v>60</v>
      </c>
      <c r="BB46" s="18">
        <f>BB$9</f>
        <v>40</v>
      </c>
      <c r="BC46" s="19"/>
      <c r="BD46" s="19"/>
      <c r="BE46" s="20">
        <v>37</v>
      </c>
    </row>
    <row r="47" spans="1:57" ht="25.5">
      <c r="A47" s="21">
        <v>38</v>
      </c>
      <c r="B47" s="22" t="s">
        <v>81</v>
      </c>
      <c r="C47" s="23" t="s">
        <v>16</v>
      </c>
      <c r="D47" s="23" t="s">
        <v>27</v>
      </c>
      <c r="E47" s="21">
        <f>COUNT(J47:BD47)-COUNT(#REF!)</f>
        <v>16</v>
      </c>
      <c r="F47" s="37">
        <f t="shared" si="0"/>
        <v>450</v>
      </c>
      <c r="G47" s="24"/>
      <c r="H47" s="40">
        <f t="shared" si="7"/>
        <v>450</v>
      </c>
      <c r="I47" s="59">
        <v>19</v>
      </c>
      <c r="J47" s="25">
        <f t="shared" si="10"/>
        <v>10</v>
      </c>
      <c r="K47" s="26">
        <f t="shared" si="10"/>
        <v>10</v>
      </c>
      <c r="L47" s="26">
        <f t="shared" si="10"/>
        <v>10</v>
      </c>
      <c r="M47" s="26">
        <f t="shared" si="10"/>
        <v>10</v>
      </c>
      <c r="N47" s="25"/>
      <c r="O47" s="26">
        <f t="shared" si="10"/>
        <v>10</v>
      </c>
      <c r="P47" s="26">
        <f t="shared" si="10"/>
        <v>10</v>
      </c>
      <c r="Q47" s="26">
        <f t="shared" si="10"/>
        <v>20</v>
      </c>
      <c r="R47" s="25">
        <f t="shared" si="10"/>
        <v>10</v>
      </c>
      <c r="S47" s="26"/>
      <c r="T47" s="26"/>
      <c r="U47" s="26">
        <f t="shared" si="10"/>
        <v>30</v>
      </c>
      <c r="V47" s="25"/>
      <c r="W47" s="26"/>
      <c r="X47" s="26"/>
      <c r="Y47" s="26"/>
      <c r="Z47" s="25"/>
      <c r="AA47" s="26"/>
      <c r="AB47" s="26"/>
      <c r="AC47" s="26">
        <f>AC$9</f>
        <v>50</v>
      </c>
      <c r="AD47" s="25"/>
      <c r="AE47" s="26"/>
      <c r="AF47" s="26"/>
      <c r="AG47" s="26">
        <f>AG$9</f>
        <v>50</v>
      </c>
      <c r="AH47" s="25">
        <f>AH$9</f>
        <v>40</v>
      </c>
      <c r="AI47" s="26"/>
      <c r="AJ47" s="26"/>
      <c r="AK47" s="26"/>
      <c r="AL47" s="25"/>
      <c r="AM47" s="26"/>
      <c r="AN47" s="26"/>
      <c r="AO47" s="26"/>
      <c r="AP47" s="25"/>
      <c r="AQ47" s="26"/>
      <c r="AR47" s="26">
        <f>AR$9</f>
        <v>40</v>
      </c>
      <c r="AS47" s="26"/>
      <c r="AT47" s="25"/>
      <c r="AU47" s="26"/>
      <c r="AV47" s="26">
        <f>AV$9</f>
        <v>40</v>
      </c>
      <c r="AW47" s="26"/>
      <c r="AX47" s="25"/>
      <c r="AY47" s="26"/>
      <c r="AZ47" s="26">
        <f>AZ$9</f>
        <v>60</v>
      </c>
      <c r="BA47" s="26"/>
      <c r="BB47" s="25"/>
      <c r="BC47" s="26"/>
      <c r="BD47" s="26">
        <f>BD$9</f>
        <v>50</v>
      </c>
      <c r="BE47" s="27">
        <v>38</v>
      </c>
    </row>
    <row r="48" spans="1:57" ht="26.25" thickBot="1">
      <c r="A48" s="28">
        <v>39</v>
      </c>
      <c r="B48" s="29" t="s">
        <v>11</v>
      </c>
      <c r="C48" s="30" t="s">
        <v>17</v>
      </c>
      <c r="D48" s="30" t="s">
        <v>26</v>
      </c>
      <c r="E48" s="28">
        <f>COUNT(J48:BD48)-COUNT(#REF!)</f>
        <v>16</v>
      </c>
      <c r="F48" s="38">
        <f t="shared" si="0"/>
        <v>410</v>
      </c>
      <c r="G48" s="31">
        <v>10</v>
      </c>
      <c r="H48" s="41">
        <f t="shared" si="7"/>
        <v>400</v>
      </c>
      <c r="I48" s="60">
        <v>30</v>
      </c>
      <c r="J48" s="32">
        <f t="shared" si="10"/>
        <v>10</v>
      </c>
      <c r="K48" s="33">
        <f t="shared" si="10"/>
        <v>10</v>
      </c>
      <c r="L48" s="33">
        <f t="shared" si="10"/>
        <v>10</v>
      </c>
      <c r="M48" s="33">
        <f t="shared" si="10"/>
        <v>10</v>
      </c>
      <c r="N48" s="32">
        <f t="shared" si="10"/>
        <v>10</v>
      </c>
      <c r="O48" s="33">
        <f t="shared" si="10"/>
        <v>10</v>
      </c>
      <c r="P48" s="33">
        <f t="shared" si="10"/>
        <v>10</v>
      </c>
      <c r="Q48" s="33">
        <f t="shared" si="10"/>
        <v>20</v>
      </c>
      <c r="R48" s="32">
        <f t="shared" si="10"/>
        <v>10</v>
      </c>
      <c r="S48" s="33"/>
      <c r="T48" s="33"/>
      <c r="U48" s="33">
        <f t="shared" si="10"/>
        <v>30</v>
      </c>
      <c r="V48" s="32">
        <f>V$9</f>
        <v>40</v>
      </c>
      <c r="W48" s="33"/>
      <c r="X48" s="33"/>
      <c r="Y48" s="33"/>
      <c r="Z48" s="32"/>
      <c r="AA48" s="33"/>
      <c r="AB48" s="33"/>
      <c r="AC48" s="33"/>
      <c r="AD48" s="32"/>
      <c r="AE48" s="33"/>
      <c r="AF48" s="33"/>
      <c r="AG48" s="33"/>
      <c r="AH48" s="32"/>
      <c r="AI48" s="33"/>
      <c r="AJ48" s="33"/>
      <c r="AK48" s="33"/>
      <c r="AL48" s="32"/>
      <c r="AM48" s="33"/>
      <c r="AN48" s="33"/>
      <c r="AO48" s="33">
        <f>AO$9</f>
        <v>50</v>
      </c>
      <c r="AP48" s="32"/>
      <c r="AQ48" s="33"/>
      <c r="AR48" s="33">
        <f>AR$9</f>
        <v>40</v>
      </c>
      <c r="AS48" s="33"/>
      <c r="AT48" s="32"/>
      <c r="AU48" s="33"/>
      <c r="AV48" s="33">
        <f>AV$9</f>
        <v>40</v>
      </c>
      <c r="AW48" s="33"/>
      <c r="AX48" s="32"/>
      <c r="AY48" s="33"/>
      <c r="AZ48" s="33">
        <f>AZ$9</f>
        <v>60</v>
      </c>
      <c r="BA48" s="33"/>
      <c r="BB48" s="32"/>
      <c r="BC48" s="33"/>
      <c r="BD48" s="33">
        <f>BD$9</f>
        <v>50</v>
      </c>
      <c r="BE48" s="34">
        <v>39</v>
      </c>
    </row>
    <row r="49" spans="1:57" ht="25.5">
      <c r="A49" s="14">
        <v>40</v>
      </c>
      <c r="B49" s="15" t="s">
        <v>82</v>
      </c>
      <c r="C49" s="16" t="s">
        <v>83</v>
      </c>
      <c r="D49" s="16" t="s">
        <v>47</v>
      </c>
      <c r="E49" s="14">
        <f>COUNT(J49:BD49)-COUNT(#REF!)</f>
        <v>24</v>
      </c>
      <c r="F49" s="36">
        <f t="shared" si="0"/>
        <v>1020</v>
      </c>
      <c r="G49" s="17"/>
      <c r="H49" s="39">
        <f t="shared" si="7"/>
        <v>1020</v>
      </c>
      <c r="I49" s="57">
        <v>17</v>
      </c>
      <c r="J49" s="18">
        <f t="shared" si="10"/>
        <v>10</v>
      </c>
      <c r="K49" s="19"/>
      <c r="L49" s="19">
        <f t="shared" si="10"/>
        <v>10</v>
      </c>
      <c r="M49" s="19">
        <f t="shared" si="10"/>
        <v>10</v>
      </c>
      <c r="N49" s="18">
        <f t="shared" si="10"/>
        <v>10</v>
      </c>
      <c r="O49" s="19"/>
      <c r="P49" s="19"/>
      <c r="Q49" s="19">
        <f t="shared" si="10"/>
        <v>20</v>
      </c>
      <c r="R49" s="18">
        <f t="shared" si="10"/>
        <v>10</v>
      </c>
      <c r="S49" s="19"/>
      <c r="T49" s="19"/>
      <c r="U49" s="19">
        <f t="shared" si="10"/>
        <v>30</v>
      </c>
      <c r="V49" s="18">
        <f>V$9</f>
        <v>40</v>
      </c>
      <c r="W49" s="19">
        <f>W$9</f>
        <v>60</v>
      </c>
      <c r="X49" s="19"/>
      <c r="Y49" s="19">
        <f>Y$9</f>
        <v>30</v>
      </c>
      <c r="Z49" s="18"/>
      <c r="AA49" s="19">
        <f>AA$9</f>
        <v>40</v>
      </c>
      <c r="AB49" s="19">
        <f>AB$9</f>
        <v>50</v>
      </c>
      <c r="AC49" s="19">
        <f>AC$9</f>
        <v>50</v>
      </c>
      <c r="AD49" s="18">
        <f>AD$9</f>
        <v>100</v>
      </c>
      <c r="AE49" s="19"/>
      <c r="AF49" s="19"/>
      <c r="AG49" s="19"/>
      <c r="AH49" s="18"/>
      <c r="AI49" s="19">
        <f>AI$9</f>
        <v>50</v>
      </c>
      <c r="AJ49" s="19"/>
      <c r="AK49" s="19"/>
      <c r="AL49" s="18">
        <f>AL$9</f>
        <v>50</v>
      </c>
      <c r="AM49" s="19"/>
      <c r="AN49" s="19"/>
      <c r="AO49" s="19">
        <f>AO$9</f>
        <v>50</v>
      </c>
      <c r="AP49" s="18">
        <f>AP$9</f>
        <v>60</v>
      </c>
      <c r="AQ49" s="19"/>
      <c r="AR49" s="19"/>
      <c r="AS49" s="19">
        <f>AS$9</f>
        <v>60</v>
      </c>
      <c r="AT49" s="18">
        <f>AT$9</f>
        <v>60</v>
      </c>
      <c r="AU49" s="19"/>
      <c r="AV49" s="19">
        <f>AV$9</f>
        <v>40</v>
      </c>
      <c r="AW49" s="19"/>
      <c r="AX49" s="18"/>
      <c r="AY49" s="19"/>
      <c r="AZ49" s="19">
        <f>AZ$9</f>
        <v>60</v>
      </c>
      <c r="BA49" s="19"/>
      <c r="BB49" s="18"/>
      <c r="BC49" s="19">
        <f>BC$9</f>
        <v>70</v>
      </c>
      <c r="BD49" s="19">
        <f>BD$9</f>
        <v>50</v>
      </c>
      <c r="BE49" s="20">
        <v>40</v>
      </c>
    </row>
    <row r="50" spans="1:57" ht="25.5">
      <c r="A50" s="21">
        <v>41</v>
      </c>
      <c r="B50" s="22" t="s">
        <v>21</v>
      </c>
      <c r="C50" s="23" t="s">
        <v>83</v>
      </c>
      <c r="D50" s="23" t="s">
        <v>50</v>
      </c>
      <c r="E50" s="21">
        <f>COUNT(J50:BD50)-COUNT(#REF!)</f>
        <v>35</v>
      </c>
      <c r="F50" s="37">
        <f t="shared" si="0"/>
        <v>1470</v>
      </c>
      <c r="G50" s="24">
        <v>40</v>
      </c>
      <c r="H50" s="40">
        <f>F50-G50</f>
        <v>1430</v>
      </c>
      <c r="I50" s="59"/>
      <c r="J50" s="25">
        <f t="shared" si="10"/>
        <v>10</v>
      </c>
      <c r="K50" s="26">
        <f t="shared" si="10"/>
        <v>10</v>
      </c>
      <c r="L50" s="26">
        <f t="shared" si="10"/>
        <v>10</v>
      </c>
      <c r="M50" s="26">
        <f t="shared" si="10"/>
        <v>10</v>
      </c>
      <c r="N50" s="25">
        <f t="shared" si="10"/>
        <v>10</v>
      </c>
      <c r="O50" s="26">
        <f t="shared" si="10"/>
        <v>10</v>
      </c>
      <c r="P50" s="26">
        <f t="shared" si="10"/>
        <v>10</v>
      </c>
      <c r="Q50" s="26">
        <f t="shared" si="10"/>
        <v>20</v>
      </c>
      <c r="R50" s="25">
        <f t="shared" si="10"/>
        <v>10</v>
      </c>
      <c r="S50" s="26">
        <f t="shared" si="10"/>
        <v>30</v>
      </c>
      <c r="T50" s="26">
        <f t="shared" si="10"/>
        <v>90</v>
      </c>
      <c r="U50" s="26">
        <f aca="true" t="shared" si="11" ref="R50:U52">U$9</f>
        <v>30</v>
      </c>
      <c r="V50" s="25">
        <f>V$9</f>
        <v>40</v>
      </c>
      <c r="W50" s="26">
        <f>W$9</f>
        <v>60</v>
      </c>
      <c r="X50" s="26">
        <f>X$9</f>
        <v>40</v>
      </c>
      <c r="Y50" s="26">
        <f>Y$9</f>
        <v>30</v>
      </c>
      <c r="Z50" s="25"/>
      <c r="AA50" s="26">
        <f>AA$9</f>
        <v>40</v>
      </c>
      <c r="AB50" s="26"/>
      <c r="AC50" s="26">
        <f>AC$9</f>
        <v>50</v>
      </c>
      <c r="AD50" s="25">
        <f>AD$9</f>
        <v>100</v>
      </c>
      <c r="AE50" s="26"/>
      <c r="AF50" s="26"/>
      <c r="AG50" s="26"/>
      <c r="AH50" s="25">
        <f>AH$9</f>
        <v>40</v>
      </c>
      <c r="AI50" s="26">
        <f>AI$9</f>
        <v>50</v>
      </c>
      <c r="AJ50" s="26">
        <f>AJ$9</f>
        <v>70</v>
      </c>
      <c r="AK50" s="26"/>
      <c r="AL50" s="25">
        <f aca="true" t="shared" si="12" ref="AL50:BB52">AL$9</f>
        <v>50</v>
      </c>
      <c r="AM50" s="26"/>
      <c r="AN50" s="26"/>
      <c r="AO50" s="26">
        <f t="shared" si="12"/>
        <v>50</v>
      </c>
      <c r="AP50" s="25">
        <f t="shared" si="12"/>
        <v>60</v>
      </c>
      <c r="AQ50" s="26"/>
      <c r="AR50" s="26">
        <f t="shared" si="12"/>
        <v>40</v>
      </c>
      <c r="AS50" s="26">
        <f t="shared" si="12"/>
        <v>60</v>
      </c>
      <c r="AT50" s="25">
        <f t="shared" si="12"/>
        <v>60</v>
      </c>
      <c r="AU50" s="26"/>
      <c r="AV50" s="26">
        <f t="shared" si="12"/>
        <v>40</v>
      </c>
      <c r="AW50" s="26"/>
      <c r="AX50" s="25">
        <f t="shared" si="12"/>
        <v>50</v>
      </c>
      <c r="AY50" s="26">
        <f t="shared" si="12"/>
        <v>80</v>
      </c>
      <c r="AZ50" s="26">
        <f t="shared" si="12"/>
        <v>60</v>
      </c>
      <c r="BA50" s="26">
        <f t="shared" si="12"/>
        <v>60</v>
      </c>
      <c r="BB50" s="25">
        <f t="shared" si="12"/>
        <v>40</v>
      </c>
      <c r="BC50" s="26"/>
      <c r="BD50" s="26">
        <f>BD$9</f>
        <v>50</v>
      </c>
      <c r="BE50" s="27">
        <v>41</v>
      </c>
    </row>
    <row r="51" spans="1:57" ht="26.25" thickBot="1">
      <c r="A51" s="28">
        <v>42</v>
      </c>
      <c r="B51" s="29" t="s">
        <v>84</v>
      </c>
      <c r="C51" s="30" t="s">
        <v>85</v>
      </c>
      <c r="D51" s="30" t="s">
        <v>50</v>
      </c>
      <c r="E51" s="28">
        <f>COUNT(J51:BD51)-COUNT(#REF!)</f>
        <v>24</v>
      </c>
      <c r="F51" s="38">
        <f t="shared" si="0"/>
        <v>850</v>
      </c>
      <c r="G51" s="31">
        <v>5</v>
      </c>
      <c r="H51" s="41">
        <f t="shared" si="7"/>
        <v>845</v>
      </c>
      <c r="I51" s="60">
        <v>25</v>
      </c>
      <c r="J51" s="32"/>
      <c r="K51" s="33">
        <f t="shared" si="10"/>
        <v>10</v>
      </c>
      <c r="L51" s="33">
        <f t="shared" si="10"/>
        <v>10</v>
      </c>
      <c r="M51" s="33">
        <f t="shared" si="10"/>
        <v>10</v>
      </c>
      <c r="N51" s="32">
        <f t="shared" si="10"/>
        <v>10</v>
      </c>
      <c r="O51" s="33">
        <f t="shared" si="10"/>
        <v>10</v>
      </c>
      <c r="P51" s="33">
        <f t="shared" si="10"/>
        <v>10</v>
      </c>
      <c r="Q51" s="33">
        <f t="shared" si="10"/>
        <v>20</v>
      </c>
      <c r="R51" s="32">
        <f t="shared" si="11"/>
        <v>10</v>
      </c>
      <c r="S51" s="33">
        <f t="shared" si="11"/>
        <v>30</v>
      </c>
      <c r="T51" s="33"/>
      <c r="U51" s="33">
        <f t="shared" si="11"/>
        <v>30</v>
      </c>
      <c r="V51" s="32">
        <f>V$9</f>
        <v>40</v>
      </c>
      <c r="W51" s="33"/>
      <c r="X51" s="33"/>
      <c r="Y51" s="33"/>
      <c r="Z51" s="32"/>
      <c r="AA51" s="33">
        <f>AA$9</f>
        <v>40</v>
      </c>
      <c r="AB51" s="33">
        <f>AB$9</f>
        <v>50</v>
      </c>
      <c r="AC51" s="33">
        <f>AC$9</f>
        <v>50</v>
      </c>
      <c r="AD51" s="32"/>
      <c r="AE51" s="33">
        <f>AE$9</f>
        <v>50</v>
      </c>
      <c r="AF51" s="33"/>
      <c r="AG51" s="33"/>
      <c r="AH51" s="32"/>
      <c r="AI51" s="33"/>
      <c r="AJ51" s="33">
        <f>AJ$9</f>
        <v>70</v>
      </c>
      <c r="AK51" s="33"/>
      <c r="AL51" s="32"/>
      <c r="AM51" s="33">
        <f t="shared" si="12"/>
        <v>50</v>
      </c>
      <c r="AN51" s="33"/>
      <c r="AO51" s="33"/>
      <c r="AP51" s="32">
        <f t="shared" si="12"/>
        <v>60</v>
      </c>
      <c r="AQ51" s="33"/>
      <c r="AR51" s="33">
        <f t="shared" si="12"/>
        <v>40</v>
      </c>
      <c r="AS51" s="33"/>
      <c r="AT51" s="32"/>
      <c r="AU51" s="33">
        <f t="shared" si="12"/>
        <v>50</v>
      </c>
      <c r="AV51" s="33">
        <f t="shared" si="12"/>
        <v>40</v>
      </c>
      <c r="AW51" s="33"/>
      <c r="AX51" s="32"/>
      <c r="AY51" s="33"/>
      <c r="AZ51" s="33">
        <f t="shared" si="12"/>
        <v>60</v>
      </c>
      <c r="BA51" s="33">
        <f t="shared" si="12"/>
        <v>60</v>
      </c>
      <c r="BB51" s="32">
        <f>BB$9</f>
        <v>40</v>
      </c>
      <c r="BC51" s="33"/>
      <c r="BD51" s="33"/>
      <c r="BE51" s="34">
        <v>42</v>
      </c>
    </row>
    <row r="52" spans="1:57" ht="25.5">
      <c r="A52" s="14">
        <v>43</v>
      </c>
      <c r="B52" s="15" t="s">
        <v>86</v>
      </c>
      <c r="C52" s="16" t="s">
        <v>87</v>
      </c>
      <c r="D52" s="16" t="s">
        <v>50</v>
      </c>
      <c r="E52" s="14">
        <f>COUNT(J52:BD52)-COUNT(#REF!)</f>
        <v>23</v>
      </c>
      <c r="F52" s="36">
        <f t="shared" si="0"/>
        <v>860</v>
      </c>
      <c r="G52" s="17">
        <v>40</v>
      </c>
      <c r="H52" s="39">
        <f t="shared" si="7"/>
        <v>820</v>
      </c>
      <c r="I52" s="57"/>
      <c r="J52" s="18">
        <f t="shared" si="10"/>
        <v>10</v>
      </c>
      <c r="K52" s="19"/>
      <c r="L52" s="19">
        <f t="shared" si="10"/>
        <v>10</v>
      </c>
      <c r="M52" s="19">
        <f t="shared" si="10"/>
        <v>10</v>
      </c>
      <c r="N52" s="18">
        <f t="shared" si="10"/>
        <v>10</v>
      </c>
      <c r="O52" s="19">
        <f t="shared" si="10"/>
        <v>10</v>
      </c>
      <c r="P52" s="19">
        <f t="shared" si="10"/>
        <v>10</v>
      </c>
      <c r="Q52" s="19">
        <f t="shared" si="10"/>
        <v>20</v>
      </c>
      <c r="R52" s="18">
        <f t="shared" si="11"/>
        <v>10</v>
      </c>
      <c r="S52" s="19"/>
      <c r="T52" s="19"/>
      <c r="U52" s="19">
        <f t="shared" si="11"/>
        <v>30</v>
      </c>
      <c r="V52" s="18">
        <f>V$9</f>
        <v>40</v>
      </c>
      <c r="W52" s="19">
        <f>W$9</f>
        <v>60</v>
      </c>
      <c r="X52" s="19"/>
      <c r="Y52" s="19"/>
      <c r="Z52" s="18"/>
      <c r="AA52" s="19"/>
      <c r="AB52" s="19">
        <f>AB$9</f>
        <v>50</v>
      </c>
      <c r="AC52" s="19">
        <f>AC$9</f>
        <v>50</v>
      </c>
      <c r="AD52" s="18"/>
      <c r="AE52" s="19"/>
      <c r="AF52" s="19"/>
      <c r="AG52" s="19"/>
      <c r="AH52" s="18"/>
      <c r="AI52" s="19"/>
      <c r="AJ52" s="19">
        <f>AJ$9</f>
        <v>70</v>
      </c>
      <c r="AK52" s="19"/>
      <c r="AL52" s="18"/>
      <c r="AM52" s="19"/>
      <c r="AN52" s="19"/>
      <c r="AO52" s="19">
        <f t="shared" si="12"/>
        <v>50</v>
      </c>
      <c r="AP52" s="18">
        <f t="shared" si="12"/>
        <v>60</v>
      </c>
      <c r="AQ52" s="19"/>
      <c r="AR52" s="19">
        <f t="shared" si="12"/>
        <v>40</v>
      </c>
      <c r="AS52" s="19">
        <f t="shared" si="12"/>
        <v>60</v>
      </c>
      <c r="AT52" s="18">
        <f t="shared" si="12"/>
        <v>60</v>
      </c>
      <c r="AU52" s="19">
        <f t="shared" si="12"/>
        <v>50</v>
      </c>
      <c r="AV52" s="19">
        <f t="shared" si="12"/>
        <v>40</v>
      </c>
      <c r="AW52" s="19"/>
      <c r="AX52" s="18"/>
      <c r="AY52" s="19"/>
      <c r="AZ52" s="19">
        <f t="shared" si="12"/>
        <v>60</v>
      </c>
      <c r="BA52" s="19"/>
      <c r="BB52" s="18"/>
      <c r="BC52" s="19"/>
      <c r="BD52" s="19">
        <f>BD$9</f>
        <v>50</v>
      </c>
      <c r="BE52" s="20">
        <v>43</v>
      </c>
    </row>
  </sheetData>
  <sheetProtection/>
  <printOptions/>
  <pageMargins left="0.41" right="0.41" top="0.6" bottom="1" header="0" footer="0"/>
  <pageSetup fitToHeight="1" fitToWidth="1"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53"/>
  <sheetViews>
    <sheetView zoomScalePageLayoutView="0" workbookViewId="0" topLeftCell="A1">
      <selection activeCell="A9" sqref="A9:BD52"/>
    </sheetView>
  </sheetViews>
  <sheetFormatPr defaultColWidth="9.140625" defaultRowHeight="12.75"/>
  <cols>
    <col min="1" max="1" width="6.421875" style="0" bestFit="1" customWidth="1"/>
    <col min="2" max="2" width="27.421875" style="0" bestFit="1" customWidth="1"/>
    <col min="3" max="3" width="11.140625" style="0" bestFit="1" customWidth="1"/>
    <col min="4" max="4" width="14.140625" style="0" bestFit="1" customWidth="1"/>
    <col min="5" max="5" width="8.421875" style="0" bestFit="1" customWidth="1"/>
    <col min="7" max="7" width="8.7109375" style="0" customWidth="1"/>
    <col min="9" max="9" width="6.8515625" style="0" customWidth="1"/>
    <col min="10" max="56" width="4.7109375" style="0" customWidth="1"/>
  </cols>
  <sheetData>
    <row r="2" spans="1:9" ht="15.75">
      <c r="A2" s="75" t="s">
        <v>34</v>
      </c>
      <c r="B2" s="76"/>
      <c r="C2" s="76"/>
      <c r="D2" s="77"/>
      <c r="F2" s="111"/>
      <c r="G2" s="112" t="s">
        <v>43</v>
      </c>
      <c r="H2" s="113"/>
      <c r="I2" s="114"/>
    </row>
    <row r="3" spans="1:4" ht="12.75">
      <c r="A3" s="78" t="s">
        <v>35</v>
      </c>
      <c r="B3" s="79" t="s">
        <v>39</v>
      </c>
      <c r="C3" s="79"/>
      <c r="D3" s="80"/>
    </row>
    <row r="4" spans="1:4" ht="12.75">
      <c r="A4" s="81" t="s">
        <v>36</v>
      </c>
      <c r="B4" s="82" t="s">
        <v>40</v>
      </c>
      <c r="C4" s="82"/>
      <c r="D4" s="83"/>
    </row>
    <row r="5" ht="12.75">
      <c r="A5" s="74"/>
    </row>
    <row r="6" ht="12.75">
      <c r="A6" s="74"/>
    </row>
    <row r="8" spans="1:56" ht="15.75">
      <c r="A8" s="1"/>
      <c r="B8" s="2"/>
      <c r="C8" s="3"/>
      <c r="D8" s="3"/>
      <c r="E8" s="1"/>
      <c r="F8" s="1"/>
      <c r="G8" s="1"/>
      <c r="H8" s="1"/>
      <c r="I8" s="1"/>
      <c r="J8" s="4">
        <v>1</v>
      </c>
      <c r="K8" s="5">
        <v>2</v>
      </c>
      <c r="L8" s="5">
        <v>3</v>
      </c>
      <c r="M8" s="5">
        <v>4</v>
      </c>
      <c r="N8" s="4">
        <v>5</v>
      </c>
      <c r="O8" s="5">
        <v>6</v>
      </c>
      <c r="P8" s="5">
        <v>7</v>
      </c>
      <c r="Q8" s="5">
        <v>8</v>
      </c>
      <c r="R8" s="4">
        <v>9</v>
      </c>
      <c r="S8" s="5">
        <v>10</v>
      </c>
      <c r="T8" s="5">
        <v>11</v>
      </c>
      <c r="U8" s="5">
        <v>12</v>
      </c>
      <c r="V8" s="4">
        <v>13</v>
      </c>
      <c r="W8" s="5">
        <v>14</v>
      </c>
      <c r="X8" s="5">
        <v>15</v>
      </c>
      <c r="Y8" s="5">
        <v>16</v>
      </c>
      <c r="Z8" s="4">
        <v>17</v>
      </c>
      <c r="AA8" s="5">
        <v>18</v>
      </c>
      <c r="AB8" s="5">
        <v>19</v>
      </c>
      <c r="AC8" s="5">
        <v>20</v>
      </c>
      <c r="AD8" s="4">
        <v>21</v>
      </c>
      <c r="AE8" s="5">
        <v>22</v>
      </c>
      <c r="AF8" s="5">
        <v>23</v>
      </c>
      <c r="AG8" s="5">
        <v>24</v>
      </c>
      <c r="AH8" s="4">
        <v>25</v>
      </c>
      <c r="AI8" s="5">
        <v>26</v>
      </c>
      <c r="AJ8" s="5">
        <v>27</v>
      </c>
      <c r="AK8" s="5">
        <v>28</v>
      </c>
      <c r="AL8" s="4">
        <v>29</v>
      </c>
      <c r="AM8" s="5">
        <v>30</v>
      </c>
      <c r="AN8" s="5">
        <v>31</v>
      </c>
      <c r="AO8" s="5">
        <v>32</v>
      </c>
      <c r="AP8" s="4">
        <v>33</v>
      </c>
      <c r="AQ8" s="5">
        <v>34</v>
      </c>
      <c r="AR8" s="5">
        <v>35</v>
      </c>
      <c r="AS8" s="5">
        <v>36</v>
      </c>
      <c r="AT8" s="4">
        <v>37</v>
      </c>
      <c r="AU8" s="5">
        <v>38</v>
      </c>
      <c r="AV8" s="5">
        <v>39</v>
      </c>
      <c r="AW8" s="5">
        <v>40</v>
      </c>
      <c r="AX8" s="4">
        <v>41</v>
      </c>
      <c r="AY8" s="5">
        <v>42</v>
      </c>
      <c r="AZ8" s="5">
        <v>43</v>
      </c>
      <c r="BA8" s="5">
        <v>44</v>
      </c>
      <c r="BB8" s="4">
        <v>45</v>
      </c>
      <c r="BC8" s="5">
        <v>46</v>
      </c>
      <c r="BD8" s="5">
        <v>47</v>
      </c>
    </row>
    <row r="9" spans="1:56" ht="16.5" thickBot="1">
      <c r="A9" s="104" t="s">
        <v>32</v>
      </c>
      <c r="B9" s="105" t="s">
        <v>6</v>
      </c>
      <c r="C9" s="105" t="s">
        <v>0</v>
      </c>
      <c r="D9" s="105" t="s">
        <v>25</v>
      </c>
      <c r="E9" s="104" t="s">
        <v>1</v>
      </c>
      <c r="F9" s="104" t="s">
        <v>2</v>
      </c>
      <c r="G9" s="104" t="s">
        <v>3</v>
      </c>
      <c r="H9" s="85" t="s">
        <v>5</v>
      </c>
      <c r="I9" s="85" t="s">
        <v>33</v>
      </c>
      <c r="J9" s="11">
        <f>VLOOKUP(1,Stamdata!$B$4:$C$63,2)</f>
        <v>10</v>
      </c>
      <c r="K9" s="12">
        <f>VLOOKUP(2,Stamdata!$B$4:$C$63,2)</f>
        <v>10</v>
      </c>
      <c r="L9" s="12">
        <f>VLOOKUP(3,Stamdata!$B$4:$C$63,2)</f>
        <v>10</v>
      </c>
      <c r="M9" s="12">
        <f>VLOOKUP(4,Stamdata!$B$4:$C$63,2)</f>
        <v>10</v>
      </c>
      <c r="N9" s="11">
        <f>VLOOKUP(5,Stamdata!$B$4:$C$63,2)</f>
        <v>10</v>
      </c>
      <c r="O9" s="12">
        <f>VLOOKUP(6,Stamdata!$B$4:$C$63,2)</f>
        <v>10</v>
      </c>
      <c r="P9" s="12">
        <f>VLOOKUP(7,Stamdata!$B$4:$C$63,2)</f>
        <v>10</v>
      </c>
      <c r="Q9" s="12">
        <f>VLOOKUP(8,Stamdata!$B$4:$C$63,2)</f>
        <v>20</v>
      </c>
      <c r="R9" s="11">
        <f>VLOOKUP(9,Stamdata!$B$4:$C$63,2)</f>
        <v>10</v>
      </c>
      <c r="S9" s="12">
        <f>VLOOKUP(10,Stamdata!$B$4:$C$63,2)</f>
        <v>30</v>
      </c>
      <c r="T9" s="12">
        <f>VLOOKUP(11,Stamdata!$B$4:$C$63,2)</f>
        <v>90</v>
      </c>
      <c r="U9" s="12">
        <f>VLOOKUP(12,Stamdata!$B$4:$C$63,2)</f>
        <v>30</v>
      </c>
      <c r="V9" s="11">
        <f>VLOOKUP(13,Stamdata!$B$4:$C$63,2)</f>
        <v>40</v>
      </c>
      <c r="W9" s="12">
        <f>VLOOKUP(14,Stamdata!$B$4:$C$63,2)</f>
        <v>60</v>
      </c>
      <c r="X9" s="12">
        <f>VLOOKUP(15,Stamdata!$B$4:$C$63,2)</f>
        <v>40</v>
      </c>
      <c r="Y9" s="12">
        <f>VLOOKUP(16,Stamdata!$B$4:$C$63,2)</f>
        <v>30</v>
      </c>
      <c r="Z9" s="11">
        <f>VLOOKUP(17,Stamdata!$B$4:$C$63,2)</f>
        <v>80</v>
      </c>
      <c r="AA9" s="12">
        <f>VLOOKUP(18,Stamdata!$B$4:$C$63,2)</f>
        <v>40</v>
      </c>
      <c r="AB9" s="12">
        <f>VLOOKUP(19,Stamdata!$B$4:$C$63,2)</f>
        <v>50</v>
      </c>
      <c r="AC9" s="12">
        <f>VLOOKUP(20,Stamdata!$B$4:$C$63,2)</f>
        <v>50</v>
      </c>
      <c r="AD9" s="11">
        <f>VLOOKUP(21,Stamdata!$B$4:$C$63,2)</f>
        <v>100</v>
      </c>
      <c r="AE9" s="12">
        <f>VLOOKUP(22,Stamdata!$B$4:$C$63,2)</f>
        <v>50</v>
      </c>
      <c r="AF9" s="12">
        <f>VLOOKUP(23,Stamdata!$B$4:$C$63,2)</f>
        <v>60</v>
      </c>
      <c r="AG9" s="12">
        <f>VLOOKUP(24,Stamdata!$B$4:$C$63,2)</f>
        <v>50</v>
      </c>
      <c r="AH9" s="11">
        <f>VLOOKUP(25,Stamdata!$B$4:$C$63,2)</f>
        <v>40</v>
      </c>
      <c r="AI9" s="12">
        <f>VLOOKUP(26,Stamdata!$B$4:$C$63,2)</f>
        <v>50</v>
      </c>
      <c r="AJ9" s="12">
        <f>VLOOKUP(27,Stamdata!$B$4:$C$63,2)</f>
        <v>70</v>
      </c>
      <c r="AK9" s="12">
        <f>VLOOKUP(28,Stamdata!$B$4:$C$63,2)</f>
        <v>40</v>
      </c>
      <c r="AL9" s="11">
        <f>VLOOKUP(29,Stamdata!$B$4:$C$63,2)</f>
        <v>50</v>
      </c>
      <c r="AM9" s="12">
        <f>VLOOKUP(30,Stamdata!$B$4:$C$63,2)</f>
        <v>50</v>
      </c>
      <c r="AN9" s="12">
        <f>VLOOKUP(31,Stamdata!$B$4:$C$63,2)</f>
        <v>60</v>
      </c>
      <c r="AO9" s="12">
        <f>VLOOKUP(32,Stamdata!$B$4:$C$63,2)</f>
        <v>50</v>
      </c>
      <c r="AP9" s="11">
        <f>VLOOKUP(33,Stamdata!$B$4:$C$63,2)</f>
        <v>60</v>
      </c>
      <c r="AQ9" s="12">
        <f>VLOOKUP(34,Stamdata!$B$4:$C$63,2)</f>
        <v>50</v>
      </c>
      <c r="AR9" s="12">
        <f>VLOOKUP(35,Stamdata!$B$4:$C$63,2)</f>
        <v>40</v>
      </c>
      <c r="AS9" s="12">
        <f>VLOOKUP(36,Stamdata!$B$4:$C$63,2)</f>
        <v>60</v>
      </c>
      <c r="AT9" s="11">
        <f>VLOOKUP(37,Stamdata!$B$4:$C$63,2)</f>
        <v>60</v>
      </c>
      <c r="AU9" s="12">
        <f>VLOOKUP(38,Stamdata!$B$4:$C$63,2)</f>
        <v>50</v>
      </c>
      <c r="AV9" s="12">
        <f>VLOOKUP(39,Stamdata!$B$4:$C$63,2)</f>
        <v>40</v>
      </c>
      <c r="AW9" s="12">
        <f>VLOOKUP(40,Stamdata!$B$4:$C$63,2)</f>
        <v>50</v>
      </c>
      <c r="AX9" s="11">
        <f>VLOOKUP(41,Stamdata!$B$4:$C$63,2)</f>
        <v>50</v>
      </c>
      <c r="AY9" s="12">
        <f>VLOOKUP(42,Stamdata!$B$4:$C$63,2)</f>
        <v>80</v>
      </c>
      <c r="AZ9" s="12">
        <f>VLOOKUP(43,Stamdata!$B$4:$C$63,2)</f>
        <v>60</v>
      </c>
      <c r="BA9" s="12">
        <f>VLOOKUP(44,Stamdata!$B$4:$C$63,2)</f>
        <v>60</v>
      </c>
      <c r="BB9" s="11">
        <f>VLOOKUP(45,Stamdata!$B$4:$C$63,2)</f>
        <v>40</v>
      </c>
      <c r="BC9" s="12">
        <f>VLOOKUP(46,Stamdata!$B$4:$C$63,2)</f>
        <v>70</v>
      </c>
      <c r="BD9" s="12">
        <f>VLOOKUP(47,Stamdata!$B$4:$C$63,2)</f>
        <v>50</v>
      </c>
    </row>
    <row r="10" spans="1:56" ht="25.5">
      <c r="A10" s="14">
        <v>5</v>
      </c>
      <c r="B10" s="15" t="s">
        <v>51</v>
      </c>
      <c r="C10" s="16" t="s">
        <v>7</v>
      </c>
      <c r="D10" s="16" t="s">
        <v>50</v>
      </c>
      <c r="E10" s="86">
        <f>IF(Indtastning!$E14=47,0,Indtastning!E14)</f>
        <v>37</v>
      </c>
      <c r="F10" s="87">
        <f>IF(Indtastning!$E14=47,0,Indtastning!F14)</f>
        <v>1520</v>
      </c>
      <c r="G10" s="88">
        <f>Indtastning!G14</f>
        <v>10</v>
      </c>
      <c r="H10" s="94">
        <f>IF(Indtastning!$E14=47,0,Indtastning!H14)</f>
        <v>1510</v>
      </c>
      <c r="I10" s="89">
        <f>Indtastning!I14</f>
        <v>0</v>
      </c>
      <c r="J10" s="90">
        <f>IF(Indtastning!$E14=47,"",IF(Indtastning!J14="","",Indtastning!J14))</f>
        <v>10</v>
      </c>
      <c r="K10" s="91">
        <f>IF(Indtastning!$E14=47,"",IF(Indtastning!K14="","",Indtastning!K14))</f>
        <v>10</v>
      </c>
      <c r="L10" s="91">
        <f>IF(Indtastning!$E14=47,"",IF(Indtastning!L14="","",Indtastning!L14))</f>
        <v>10</v>
      </c>
      <c r="M10" s="91">
        <f>IF(Indtastning!$E14=47,"",IF(Indtastning!M14="","",Indtastning!M14))</f>
        <v>10</v>
      </c>
      <c r="N10" s="90">
        <f>IF(Indtastning!$E14=47,"",IF(Indtastning!N14="","",Indtastning!N14))</f>
        <v>10</v>
      </c>
      <c r="O10" s="91">
        <f>IF(Indtastning!$E14=47,"",IF(Indtastning!O14="","",Indtastning!O14))</f>
        <v>10</v>
      </c>
      <c r="P10" s="91">
        <f>IF(Indtastning!$E14=47,"",IF(Indtastning!P14="","",Indtastning!P14))</f>
        <v>10</v>
      </c>
      <c r="Q10" s="91">
        <f>IF(Indtastning!$E14=47,"",IF(Indtastning!Q14="","",Indtastning!Q14))</f>
        <v>20</v>
      </c>
      <c r="R10" s="90">
        <f>IF(Indtastning!$E14=47,"",IF(Indtastning!R14="","",Indtastning!R14))</f>
        <v>10</v>
      </c>
      <c r="S10" s="91">
        <f>IF(Indtastning!$E14=47,"",IF(Indtastning!S14="","",Indtastning!S14))</f>
        <v>30</v>
      </c>
      <c r="T10" s="91">
        <f>IF(Indtastning!$E14=47,"",IF(Indtastning!T14="","",Indtastning!T14))</f>
        <v>90</v>
      </c>
      <c r="U10" s="91">
        <f>IF(Indtastning!$E14=47,"",IF(Indtastning!U14="","",Indtastning!U14))</f>
        <v>30</v>
      </c>
      <c r="V10" s="90">
        <f>IF(Indtastning!$E14=47,"",IF(Indtastning!V14="","",Indtastning!V14))</f>
        <v>40</v>
      </c>
      <c r="W10" s="91">
        <f>IF(Indtastning!$E14=47,"",IF(Indtastning!W14="","",Indtastning!W14))</f>
        <v>60</v>
      </c>
      <c r="X10" s="91">
        <f>IF(Indtastning!$E14=47,"",IF(Indtastning!X14="","",Indtastning!X14))</f>
        <v>40</v>
      </c>
      <c r="Y10" s="91">
        <f>IF(Indtastning!$E14=47,"",IF(Indtastning!Y14="","",Indtastning!Y14))</f>
        <v>30</v>
      </c>
      <c r="Z10" s="90">
        <f>IF(Indtastning!$E14=47,"",IF(Indtastning!Z14="","",Indtastning!Z14))</f>
      </c>
      <c r="AA10" s="91">
        <f>IF(Indtastning!$E14=47,"",IF(Indtastning!AA14="","",Indtastning!AA14))</f>
        <v>40</v>
      </c>
      <c r="AB10" s="91">
        <f>IF(Indtastning!$E14=47,"",IF(Indtastning!AB14="","",Indtastning!AB14))</f>
        <v>50</v>
      </c>
      <c r="AC10" s="91">
        <f>IF(Indtastning!$E14=47,"",IF(Indtastning!AC14="","",Indtastning!AC14))</f>
        <v>50</v>
      </c>
      <c r="AD10" s="90">
        <f>IF(Indtastning!$E14=47,"",IF(Indtastning!AD14="","",Indtastning!AD14))</f>
      </c>
      <c r="AE10" s="91">
        <f>IF(Indtastning!$E14=47,"",IF(Indtastning!AE14="","",Indtastning!AE14))</f>
        <v>50</v>
      </c>
      <c r="AF10" s="91">
        <f>IF(Indtastning!$E14=47,"",IF(Indtastning!AF14="","",Indtastning!AF14))</f>
      </c>
      <c r="AG10" s="91">
        <f>IF(Indtastning!$E14=47,"",IF(Indtastning!AG14="","",Indtastning!AG14))</f>
        <v>50</v>
      </c>
      <c r="AH10" s="90">
        <f>IF(Indtastning!$E14=47,"",IF(Indtastning!AH14="","",Indtastning!AH14))</f>
        <v>40</v>
      </c>
      <c r="AI10" s="91">
        <f>IF(Indtastning!$E14=47,"",IF(Indtastning!AI14="","",Indtastning!AI14))</f>
        <v>50</v>
      </c>
      <c r="AJ10" s="91">
        <f>IF(Indtastning!$E14=47,"",IF(Indtastning!AJ14="","",Indtastning!AJ14))</f>
        <v>70</v>
      </c>
      <c r="AK10" s="91">
        <f>IF(Indtastning!$E14=47,"",IF(Indtastning!AK14="","",Indtastning!AK14))</f>
      </c>
      <c r="AL10" s="90">
        <f>IF(Indtastning!$E14=47,"",IF(Indtastning!AL14="","",Indtastning!AL14))</f>
        <v>50</v>
      </c>
      <c r="AM10" s="91">
        <f>IF(Indtastning!$E14=47,"",IF(Indtastning!AM14="","",Indtastning!AM14))</f>
        <v>50</v>
      </c>
      <c r="AN10" s="91">
        <f>IF(Indtastning!$E14=47,"",IF(Indtastning!AN14="","",Indtastning!AN14))</f>
      </c>
      <c r="AO10" s="91">
        <f>IF(Indtastning!$E14=47,"",IF(Indtastning!AO14="","",Indtastning!AO14))</f>
      </c>
      <c r="AP10" s="90">
        <f>IF(Indtastning!$E14=47,"",IF(Indtastning!AP14="","",Indtastning!AP14))</f>
        <v>60</v>
      </c>
      <c r="AQ10" s="91">
        <f>IF(Indtastning!$E14=47,"",IF(Indtastning!AQ14="","",Indtastning!AQ14))</f>
        <v>50</v>
      </c>
      <c r="AR10" s="91">
        <f>IF(Indtastning!$E14=47,"",IF(Indtastning!AR14="","",Indtastning!AR14))</f>
        <v>40</v>
      </c>
      <c r="AS10" s="91">
        <f>IF(Indtastning!$E14=47,"",IF(Indtastning!AS14="","",Indtastning!AS14))</f>
        <v>60</v>
      </c>
      <c r="AT10" s="90">
        <f>IF(Indtastning!$E14=47,"",IF(Indtastning!AT14="","",Indtastning!AT14))</f>
        <v>60</v>
      </c>
      <c r="AU10" s="91">
        <f>IF(Indtastning!$E14=47,"",IF(Indtastning!AU14="","",Indtastning!AU14))</f>
        <v>50</v>
      </c>
      <c r="AV10" s="91">
        <f>IF(Indtastning!$E14=47,"",IF(Indtastning!AV14="","",Indtastning!AV14))</f>
        <v>40</v>
      </c>
      <c r="AW10" s="91">
        <f>IF(Indtastning!$E14=47,"",IF(Indtastning!AW14="","",Indtastning!AW14))</f>
        <v>50</v>
      </c>
      <c r="AX10" s="90">
        <f>IF(Indtastning!$E14=47,"",IF(Indtastning!AX14="","",Indtastning!AX14))</f>
      </c>
      <c r="AY10" s="91">
        <f>IF(Indtastning!$E14=47,"",IF(Indtastning!AY14="","",Indtastning!AY14))</f>
        <v>80</v>
      </c>
      <c r="AZ10" s="91">
        <f>IF(Indtastning!$E14=47,"",IF(Indtastning!AZ14="","",Indtastning!AZ14))</f>
        <v>60</v>
      </c>
      <c r="BA10" s="91">
        <f>IF(Indtastning!$E14=47,"",IF(Indtastning!BA14="","",Indtastning!BA14))</f>
      </c>
      <c r="BB10" s="90">
        <f>IF(Indtastning!$E14=47,"",IF(Indtastning!BB14="","",Indtastning!BB14))</f>
      </c>
      <c r="BC10" s="91">
        <f>IF(Indtastning!$E14=47,"",IF(Indtastning!BC14="","",Indtastning!BC14))</f>
      </c>
      <c r="BD10" s="91">
        <f>IF(Indtastning!$E14=47,"",IF(Indtastning!BD14="","",Indtastning!BD14))</f>
        <v>50</v>
      </c>
    </row>
    <row r="11" spans="1:56" ht="25.5">
      <c r="A11" s="21">
        <v>41</v>
      </c>
      <c r="B11" s="22" t="s">
        <v>21</v>
      </c>
      <c r="C11" s="23" t="s">
        <v>83</v>
      </c>
      <c r="D11" s="23" t="s">
        <v>50</v>
      </c>
      <c r="E11" s="92">
        <f>IF(Indtastning!$E50=47,0,Indtastning!E50)</f>
        <v>35</v>
      </c>
      <c r="F11" s="93">
        <f>IF(Indtastning!$E50=47,0,Indtastning!F50)</f>
        <v>1470</v>
      </c>
      <c r="G11" s="88">
        <f>Indtastning!G50</f>
        <v>40</v>
      </c>
      <c r="H11" s="94">
        <f>IF(Indtastning!$E50=47,0,Indtastning!H50)</f>
        <v>1430</v>
      </c>
      <c r="I11" s="89">
        <f>Indtastning!I50</f>
        <v>0</v>
      </c>
      <c r="J11" s="95">
        <f>IF(Indtastning!$E50=47,"",IF(Indtastning!J50="","",Indtastning!J50))</f>
        <v>10</v>
      </c>
      <c r="K11" s="96">
        <f>IF(Indtastning!$E50=47,"",IF(Indtastning!K50="","",Indtastning!K50))</f>
        <v>10</v>
      </c>
      <c r="L11" s="96">
        <f>IF(Indtastning!$E50=47,"",IF(Indtastning!L50="","",Indtastning!L50))</f>
        <v>10</v>
      </c>
      <c r="M11" s="96">
        <f>IF(Indtastning!$E50=47,"",IF(Indtastning!M50="","",Indtastning!M50))</f>
        <v>10</v>
      </c>
      <c r="N11" s="95">
        <f>IF(Indtastning!$E50=47,"",IF(Indtastning!N50="","",Indtastning!N50))</f>
        <v>10</v>
      </c>
      <c r="O11" s="96">
        <f>IF(Indtastning!$E50=47,"",IF(Indtastning!O50="","",Indtastning!O50))</f>
        <v>10</v>
      </c>
      <c r="P11" s="96">
        <f>IF(Indtastning!$E50=47,"",IF(Indtastning!P50="","",Indtastning!P50))</f>
        <v>10</v>
      </c>
      <c r="Q11" s="96">
        <f>IF(Indtastning!$E50=47,"",IF(Indtastning!Q50="","",Indtastning!Q50))</f>
        <v>20</v>
      </c>
      <c r="R11" s="95">
        <f>IF(Indtastning!$E50=47,"",IF(Indtastning!R50="","",Indtastning!R50))</f>
        <v>10</v>
      </c>
      <c r="S11" s="96">
        <f>IF(Indtastning!$E50=47,"",IF(Indtastning!S50="","",Indtastning!S50))</f>
        <v>30</v>
      </c>
      <c r="T11" s="96">
        <f>IF(Indtastning!$E50=47,"",IF(Indtastning!T50="","",Indtastning!T50))</f>
        <v>90</v>
      </c>
      <c r="U11" s="96">
        <f>IF(Indtastning!$E50=47,"",IF(Indtastning!U50="","",Indtastning!U50))</f>
        <v>30</v>
      </c>
      <c r="V11" s="95">
        <f>IF(Indtastning!$E50=47,"",IF(Indtastning!V50="","",Indtastning!V50))</f>
        <v>40</v>
      </c>
      <c r="W11" s="96">
        <f>IF(Indtastning!$E50=47,"",IF(Indtastning!W50="","",Indtastning!W50))</f>
        <v>60</v>
      </c>
      <c r="X11" s="96">
        <f>IF(Indtastning!$E50=47,"",IF(Indtastning!X50="","",Indtastning!X50))</f>
        <v>40</v>
      </c>
      <c r="Y11" s="96">
        <f>IF(Indtastning!$E50=47,"",IF(Indtastning!Y50="","",Indtastning!Y50))</f>
        <v>30</v>
      </c>
      <c r="Z11" s="95">
        <f>IF(Indtastning!$E50=47,"",IF(Indtastning!Z50="","",Indtastning!Z50))</f>
      </c>
      <c r="AA11" s="96">
        <f>IF(Indtastning!$E50=47,"",IF(Indtastning!AA50="","",Indtastning!AA50))</f>
        <v>40</v>
      </c>
      <c r="AB11" s="96">
        <f>IF(Indtastning!$E50=47,"",IF(Indtastning!AB50="","",Indtastning!AB50))</f>
      </c>
      <c r="AC11" s="96">
        <f>IF(Indtastning!$E50=47,"",IF(Indtastning!AC50="","",Indtastning!AC50))</f>
        <v>50</v>
      </c>
      <c r="AD11" s="95">
        <f>IF(Indtastning!$E50=47,"",IF(Indtastning!AD50="","",Indtastning!AD50))</f>
        <v>100</v>
      </c>
      <c r="AE11" s="96">
        <f>IF(Indtastning!$E50=47,"",IF(Indtastning!AE50="","",Indtastning!AE50))</f>
      </c>
      <c r="AF11" s="96">
        <f>IF(Indtastning!$E50=47,"",IF(Indtastning!AF50="","",Indtastning!AF50))</f>
      </c>
      <c r="AG11" s="96">
        <f>IF(Indtastning!$E50=47,"",IF(Indtastning!AG50="","",Indtastning!AG50))</f>
      </c>
      <c r="AH11" s="95">
        <f>IF(Indtastning!$E50=47,"",IF(Indtastning!AH50="","",Indtastning!AH50))</f>
        <v>40</v>
      </c>
      <c r="AI11" s="96">
        <f>IF(Indtastning!$E50=47,"",IF(Indtastning!AI50="","",Indtastning!AI50))</f>
        <v>50</v>
      </c>
      <c r="AJ11" s="96">
        <f>IF(Indtastning!$E50=47,"",IF(Indtastning!AJ50="","",Indtastning!AJ50))</f>
        <v>70</v>
      </c>
      <c r="AK11" s="96">
        <f>IF(Indtastning!$E50=47,"",IF(Indtastning!AK50="","",Indtastning!AK50))</f>
      </c>
      <c r="AL11" s="95">
        <f>IF(Indtastning!$E50=47,"",IF(Indtastning!AL50="","",Indtastning!AL50))</f>
        <v>50</v>
      </c>
      <c r="AM11" s="96">
        <f>IF(Indtastning!$E50=47,"",IF(Indtastning!AM50="","",Indtastning!AM50))</f>
      </c>
      <c r="AN11" s="96">
        <f>IF(Indtastning!$E50=47,"",IF(Indtastning!AN50="","",Indtastning!AN50))</f>
      </c>
      <c r="AO11" s="96">
        <f>IF(Indtastning!$E50=47,"",IF(Indtastning!AO50="","",Indtastning!AO50))</f>
        <v>50</v>
      </c>
      <c r="AP11" s="95">
        <f>IF(Indtastning!$E50=47,"",IF(Indtastning!AP50="","",Indtastning!AP50))</f>
        <v>60</v>
      </c>
      <c r="AQ11" s="96">
        <f>IF(Indtastning!$E50=47,"",IF(Indtastning!AQ50="","",Indtastning!AQ50))</f>
      </c>
      <c r="AR11" s="96">
        <f>IF(Indtastning!$E50=47,"",IF(Indtastning!AR50="","",Indtastning!AR50))</f>
        <v>40</v>
      </c>
      <c r="AS11" s="96">
        <f>IF(Indtastning!$E50=47,"",IF(Indtastning!AS50="","",Indtastning!AS50))</f>
        <v>60</v>
      </c>
      <c r="AT11" s="95">
        <f>IF(Indtastning!$E50=47,"",IF(Indtastning!AT50="","",Indtastning!AT50))</f>
        <v>60</v>
      </c>
      <c r="AU11" s="96">
        <f>IF(Indtastning!$E50=47,"",IF(Indtastning!AU50="","",Indtastning!AU50))</f>
      </c>
      <c r="AV11" s="96">
        <f>IF(Indtastning!$E50=47,"",IF(Indtastning!AV50="","",Indtastning!AV50))</f>
        <v>40</v>
      </c>
      <c r="AW11" s="96">
        <f>IF(Indtastning!$E50=47,"",IF(Indtastning!AW50="","",Indtastning!AW50))</f>
      </c>
      <c r="AX11" s="95">
        <f>IF(Indtastning!$E50=47,"",IF(Indtastning!AX50="","",Indtastning!AX50))</f>
        <v>50</v>
      </c>
      <c r="AY11" s="96">
        <f>IF(Indtastning!$E50=47,"",IF(Indtastning!AY50="","",Indtastning!AY50))</f>
        <v>80</v>
      </c>
      <c r="AZ11" s="96">
        <f>IF(Indtastning!$E50=47,"",IF(Indtastning!AZ50="","",Indtastning!AZ50))</f>
        <v>60</v>
      </c>
      <c r="BA11" s="96">
        <f>IF(Indtastning!$E50=47,"",IF(Indtastning!BA50="","",Indtastning!BA50))</f>
        <v>60</v>
      </c>
      <c r="BB11" s="95">
        <f>IF(Indtastning!$E50=47,"",IF(Indtastning!BB50="","",Indtastning!BB50))</f>
        <v>40</v>
      </c>
      <c r="BC11" s="96">
        <f>IF(Indtastning!$E50=47,"",IF(Indtastning!BC50="","",Indtastning!BC50))</f>
      </c>
      <c r="BD11" s="96">
        <f>IF(Indtastning!$E50=47,"",IF(Indtastning!BD50="","",Indtastning!BD50))</f>
        <v>50</v>
      </c>
    </row>
    <row r="12" spans="1:56" ht="26.25" thickBot="1">
      <c r="A12" s="28">
        <v>7</v>
      </c>
      <c r="B12" s="29" t="s">
        <v>53</v>
      </c>
      <c r="C12" s="30" t="s">
        <v>7</v>
      </c>
      <c r="D12" s="30" t="s">
        <v>50</v>
      </c>
      <c r="E12" s="97">
        <f>IF(Indtastning!$E16=47,0,Indtastning!E16)</f>
        <v>34</v>
      </c>
      <c r="F12" s="98">
        <f>IF(Indtastning!$E16=47,0,Indtastning!F16)</f>
        <v>1340</v>
      </c>
      <c r="G12" s="99">
        <f>Indtastning!G16</f>
        <v>40</v>
      </c>
      <c r="H12" s="100">
        <f>IF(Indtastning!$E16=47,0,Indtastning!H16)</f>
        <v>1300</v>
      </c>
      <c r="I12" s="101">
        <f>Indtastning!I16</f>
        <v>0</v>
      </c>
      <c r="J12" s="102">
        <f>IF(Indtastning!$E16=47,"",IF(Indtastning!J16="","",Indtastning!J16))</f>
        <v>10</v>
      </c>
      <c r="K12" s="103">
        <f>IF(Indtastning!$E16=47,"",IF(Indtastning!K16="","",Indtastning!K16))</f>
        <v>10</v>
      </c>
      <c r="L12" s="103">
        <f>IF(Indtastning!$E16=47,"",IF(Indtastning!L16="","",Indtastning!L16))</f>
        <v>10</v>
      </c>
      <c r="M12" s="103">
        <f>IF(Indtastning!$E16=47,"",IF(Indtastning!M16="","",Indtastning!M16))</f>
        <v>10</v>
      </c>
      <c r="N12" s="102">
        <f>IF(Indtastning!$E16=47,"",IF(Indtastning!N16="","",Indtastning!N16))</f>
        <v>10</v>
      </c>
      <c r="O12" s="103">
        <f>IF(Indtastning!$E16=47,"",IF(Indtastning!O16="","",Indtastning!O16))</f>
        <v>10</v>
      </c>
      <c r="P12" s="103">
        <f>IF(Indtastning!$E16=47,"",IF(Indtastning!P16="","",Indtastning!P16))</f>
        <v>10</v>
      </c>
      <c r="Q12" s="103">
        <f>IF(Indtastning!$E16=47,"",IF(Indtastning!Q16="","",Indtastning!Q16))</f>
        <v>20</v>
      </c>
      <c r="R12" s="102">
        <f>IF(Indtastning!$E16=47,"",IF(Indtastning!R16="","",Indtastning!R16))</f>
        <v>10</v>
      </c>
      <c r="S12" s="103">
        <f>IF(Indtastning!$E16=47,"",IF(Indtastning!S16="","",Indtastning!S16))</f>
        <v>30</v>
      </c>
      <c r="T12" s="103">
        <f>IF(Indtastning!$E16=47,"",IF(Indtastning!T16="","",Indtastning!T16))</f>
      </c>
      <c r="U12" s="103">
        <f>IF(Indtastning!$E16=47,"",IF(Indtastning!U16="","",Indtastning!U16))</f>
        <v>30</v>
      </c>
      <c r="V12" s="102">
        <f>IF(Indtastning!$E16=47,"",IF(Indtastning!V16="","",Indtastning!V16))</f>
        <v>40</v>
      </c>
      <c r="W12" s="103">
        <f>IF(Indtastning!$E16=47,"",IF(Indtastning!W16="","",Indtastning!W16))</f>
        <v>60</v>
      </c>
      <c r="X12" s="103">
        <f>IF(Indtastning!$E16=47,"",IF(Indtastning!X16="","",Indtastning!X16))</f>
      </c>
      <c r="Y12" s="103">
        <f>IF(Indtastning!$E16=47,"",IF(Indtastning!Y16="","",Indtastning!Y16))</f>
        <v>30</v>
      </c>
      <c r="Z12" s="102">
        <f>IF(Indtastning!$E16=47,"",IF(Indtastning!Z16="","",Indtastning!Z16))</f>
      </c>
      <c r="AA12" s="103">
        <f>IF(Indtastning!$E16=47,"",IF(Indtastning!AA16="","",Indtastning!AA16))</f>
        <v>40</v>
      </c>
      <c r="AB12" s="103">
        <f>IF(Indtastning!$E16=47,"",IF(Indtastning!AB16="","",Indtastning!AB16))</f>
      </c>
      <c r="AC12" s="103">
        <f>IF(Indtastning!$E16=47,"",IF(Indtastning!AC16="","",Indtastning!AC16))</f>
        <v>50</v>
      </c>
      <c r="AD12" s="102">
        <f>IF(Indtastning!$E16=47,"",IF(Indtastning!AD16="","",Indtastning!AD16))</f>
      </c>
      <c r="AE12" s="103">
        <f>IF(Indtastning!$E16=47,"",IF(Indtastning!AE16="","",Indtastning!AE16))</f>
        <v>50</v>
      </c>
      <c r="AF12" s="103">
        <f>IF(Indtastning!$E16=47,"",IF(Indtastning!AF16="","",Indtastning!AF16))</f>
      </c>
      <c r="AG12" s="103">
        <f>IF(Indtastning!$E16=47,"",IF(Indtastning!AG16="","",Indtastning!AG16))</f>
      </c>
      <c r="AH12" s="102">
        <f>IF(Indtastning!$E16=47,"",IF(Indtastning!AH16="","",Indtastning!AH16))</f>
      </c>
      <c r="AI12" s="103">
        <f>IF(Indtastning!$E16=47,"",IF(Indtastning!AI16="","",Indtastning!AI16))</f>
        <v>50</v>
      </c>
      <c r="AJ12" s="103">
        <f>IF(Indtastning!$E16=47,"",IF(Indtastning!AJ16="","",Indtastning!AJ16))</f>
        <v>70</v>
      </c>
      <c r="AK12" s="103">
        <f>IF(Indtastning!$E16=47,"",IF(Indtastning!AK16="","",Indtastning!AK16))</f>
        <v>40</v>
      </c>
      <c r="AL12" s="102">
        <f>IF(Indtastning!$E16=47,"",IF(Indtastning!AL16="","",Indtastning!AL16))</f>
        <v>50</v>
      </c>
      <c r="AM12" s="103">
        <f>IF(Indtastning!$E16=47,"",IF(Indtastning!AM16="","",Indtastning!AM16))</f>
        <v>50</v>
      </c>
      <c r="AN12" s="103">
        <f>IF(Indtastning!$E16=47,"",IF(Indtastning!AN16="","",Indtastning!AN16))</f>
      </c>
      <c r="AO12" s="103">
        <f>IF(Indtastning!$E16=47,"",IF(Indtastning!AO16="","",Indtastning!AO16))</f>
        <v>50</v>
      </c>
      <c r="AP12" s="102">
        <f>IF(Indtastning!$E16=47,"",IF(Indtastning!AP16="","",Indtastning!AP16))</f>
        <v>60</v>
      </c>
      <c r="AQ12" s="103">
        <f>IF(Indtastning!$E16=47,"",IF(Indtastning!AQ16="","",Indtastning!AQ16))</f>
        <v>50</v>
      </c>
      <c r="AR12" s="103">
        <f>IF(Indtastning!$E16=47,"",IF(Indtastning!AR16="","",Indtastning!AR16))</f>
        <v>40</v>
      </c>
      <c r="AS12" s="103">
        <f>IF(Indtastning!$E16=47,"",IF(Indtastning!AS16="","",Indtastning!AS16))</f>
      </c>
      <c r="AT12" s="102">
        <f>IF(Indtastning!$E16=47,"",IF(Indtastning!AT16="","",Indtastning!AT16))</f>
      </c>
      <c r="AU12" s="103">
        <f>IF(Indtastning!$E16=47,"",IF(Indtastning!AU16="","",Indtastning!AU16))</f>
        <v>50</v>
      </c>
      <c r="AV12" s="103">
        <f>IF(Indtastning!$E16=47,"",IF(Indtastning!AV16="","",Indtastning!AV16))</f>
        <v>40</v>
      </c>
      <c r="AW12" s="103">
        <f>IF(Indtastning!$E16=47,"",IF(Indtastning!AW16="","",Indtastning!AW16))</f>
        <v>50</v>
      </c>
      <c r="AX12" s="102">
        <f>IF(Indtastning!$E16=47,"",IF(Indtastning!AX16="","",Indtastning!AX16))</f>
        <v>50</v>
      </c>
      <c r="AY12" s="103">
        <f>IF(Indtastning!$E16=47,"",IF(Indtastning!AY16="","",Indtastning!AY16))</f>
        <v>80</v>
      </c>
      <c r="AZ12" s="103">
        <f>IF(Indtastning!$E16=47,"",IF(Indtastning!AZ16="","",Indtastning!AZ16))</f>
        <v>60</v>
      </c>
      <c r="BA12" s="103">
        <f>IF(Indtastning!$E16=47,"",IF(Indtastning!BA16="","",Indtastning!BA16))</f>
      </c>
      <c r="BB12" s="102">
        <f>IF(Indtastning!$E16=47,"",IF(Indtastning!BB16="","",Indtastning!BB16))</f>
      </c>
      <c r="BC12" s="103">
        <f>IF(Indtastning!$E16=47,"",IF(Indtastning!BC16="","",Indtastning!BC16))</f>
        <v>70</v>
      </c>
      <c r="BD12" s="103">
        <f>IF(Indtastning!$E16=47,"",IF(Indtastning!BD16="","",Indtastning!BD16))</f>
        <v>50</v>
      </c>
    </row>
    <row r="13" spans="1:56" ht="25.5">
      <c r="A13" s="14">
        <v>20</v>
      </c>
      <c r="B13" s="15" t="s">
        <v>19</v>
      </c>
      <c r="C13" s="16" t="s">
        <v>9</v>
      </c>
      <c r="D13" s="16" t="s">
        <v>50</v>
      </c>
      <c r="E13" s="86">
        <f>IF(Indtastning!$E29=47,0,Indtastning!E29)</f>
        <v>34</v>
      </c>
      <c r="F13" s="87">
        <f>IF(Indtastning!$E29=47,0,Indtastning!F29)</f>
        <v>1370</v>
      </c>
      <c r="G13" s="88">
        <f>Indtastning!G29</f>
        <v>80</v>
      </c>
      <c r="H13" s="94">
        <f>IF(Indtastning!$E29=47,0,Indtastning!H29)</f>
        <v>1290</v>
      </c>
      <c r="I13" s="89">
        <f>Indtastning!I29</f>
        <v>0</v>
      </c>
      <c r="J13" s="90">
        <f>IF(Indtastning!$E29=47,"",IF(Indtastning!J29="","",Indtastning!J29))</f>
        <v>10</v>
      </c>
      <c r="K13" s="91">
        <f>IF(Indtastning!$E29=47,"",IF(Indtastning!K29="","",Indtastning!K29))</f>
        <v>10</v>
      </c>
      <c r="L13" s="91">
        <f>IF(Indtastning!$E29=47,"",IF(Indtastning!L29="","",Indtastning!L29))</f>
        <v>10</v>
      </c>
      <c r="M13" s="91">
        <f>IF(Indtastning!$E29=47,"",IF(Indtastning!M29="","",Indtastning!M29))</f>
        <v>10</v>
      </c>
      <c r="N13" s="90">
        <f>IF(Indtastning!$E29=47,"",IF(Indtastning!N29="","",Indtastning!N29))</f>
        <v>10</v>
      </c>
      <c r="O13" s="91">
        <f>IF(Indtastning!$E29=47,"",IF(Indtastning!O29="","",Indtastning!O29))</f>
        <v>10</v>
      </c>
      <c r="P13" s="91">
        <f>IF(Indtastning!$E29=47,"",IF(Indtastning!P29="","",Indtastning!P29))</f>
        <v>10</v>
      </c>
      <c r="Q13" s="91">
        <f>IF(Indtastning!$E29=47,"",IF(Indtastning!Q29="","",Indtastning!Q29))</f>
        <v>20</v>
      </c>
      <c r="R13" s="90">
        <f>IF(Indtastning!$E29=47,"",IF(Indtastning!R29="","",Indtastning!R29))</f>
        <v>10</v>
      </c>
      <c r="S13" s="91">
        <f>IF(Indtastning!$E29=47,"",IF(Indtastning!S29="","",Indtastning!S29))</f>
        <v>30</v>
      </c>
      <c r="T13" s="91">
        <f>IF(Indtastning!$E29=47,"",IF(Indtastning!T29="","",Indtastning!T29))</f>
        <v>90</v>
      </c>
      <c r="U13" s="91">
        <f>IF(Indtastning!$E29=47,"",IF(Indtastning!U29="","",Indtastning!U29))</f>
        <v>30</v>
      </c>
      <c r="V13" s="90">
        <f>IF(Indtastning!$E29=47,"",IF(Indtastning!V29="","",Indtastning!V29))</f>
        <v>40</v>
      </c>
      <c r="W13" s="91">
        <f>IF(Indtastning!$E29=47,"",IF(Indtastning!W29="","",Indtastning!W29))</f>
        <v>60</v>
      </c>
      <c r="X13" s="91">
        <f>IF(Indtastning!$E29=47,"",IF(Indtastning!X29="","",Indtastning!X29))</f>
        <v>40</v>
      </c>
      <c r="Y13" s="91">
        <f>IF(Indtastning!$E29=47,"",IF(Indtastning!Y29="","",Indtastning!Y29))</f>
        <v>30</v>
      </c>
      <c r="Z13" s="90">
        <f>IF(Indtastning!$E29=47,"",IF(Indtastning!Z29="","",Indtastning!Z29))</f>
      </c>
      <c r="AA13" s="91">
        <f>IF(Indtastning!$E29=47,"",IF(Indtastning!AA29="","",Indtastning!AA29))</f>
      </c>
      <c r="AB13" s="91">
        <f>IF(Indtastning!$E29=47,"",IF(Indtastning!AB29="","",Indtastning!AB29))</f>
        <v>50</v>
      </c>
      <c r="AC13" s="91">
        <f>IF(Indtastning!$E29=47,"",IF(Indtastning!AC29="","",Indtastning!AC29))</f>
        <v>50</v>
      </c>
      <c r="AD13" s="90">
        <f>IF(Indtastning!$E29=47,"",IF(Indtastning!AD29="","",Indtastning!AD29))</f>
      </c>
      <c r="AE13" s="91">
        <f>IF(Indtastning!$E29=47,"",IF(Indtastning!AE29="","",Indtastning!AE29))</f>
      </c>
      <c r="AF13" s="91">
        <f>IF(Indtastning!$E29=47,"",IF(Indtastning!AF29="","",Indtastning!AF29))</f>
        <v>60</v>
      </c>
      <c r="AG13" s="91">
        <f>IF(Indtastning!$E29=47,"",IF(Indtastning!AG29="","",Indtastning!AG29))</f>
      </c>
      <c r="AH13" s="90">
        <f>IF(Indtastning!$E29=47,"",IF(Indtastning!AH29="","",Indtastning!AH29))</f>
      </c>
      <c r="AI13" s="91">
        <f>IF(Indtastning!$E29=47,"",IF(Indtastning!AI29="","",Indtastning!AI29))</f>
        <v>50</v>
      </c>
      <c r="AJ13" s="91">
        <f>IF(Indtastning!$E29=47,"",IF(Indtastning!AJ29="","",Indtastning!AJ29))</f>
        <v>70</v>
      </c>
      <c r="AK13" s="91">
        <f>IF(Indtastning!$E29=47,"",IF(Indtastning!AK29="","",Indtastning!AK29))</f>
        <v>40</v>
      </c>
      <c r="AL13" s="90">
        <f>IF(Indtastning!$E29=47,"",IF(Indtastning!AL29="","",Indtastning!AL29))</f>
        <v>50</v>
      </c>
      <c r="AM13" s="91">
        <f>IF(Indtastning!$E29=47,"",IF(Indtastning!AM29="","",Indtastning!AM29))</f>
        <v>50</v>
      </c>
      <c r="AN13" s="91">
        <f>IF(Indtastning!$E29=47,"",IF(Indtastning!AN29="","",Indtastning!AN29))</f>
      </c>
      <c r="AO13" s="91">
        <f>IF(Indtastning!$E29=47,"",IF(Indtastning!AO29="","",Indtastning!AO29))</f>
        <v>50</v>
      </c>
      <c r="AP13" s="90">
        <f>IF(Indtastning!$E29=47,"",IF(Indtastning!AP29="","",Indtastning!AP29))</f>
        <v>60</v>
      </c>
      <c r="AQ13" s="91">
        <f>IF(Indtastning!$E29=47,"",IF(Indtastning!AQ29="","",Indtastning!AQ29))</f>
      </c>
      <c r="AR13" s="91">
        <f>IF(Indtastning!$E29=47,"",IF(Indtastning!AR29="","",Indtastning!AR29))</f>
        <v>40</v>
      </c>
      <c r="AS13" s="91">
        <f>IF(Indtastning!$E29=47,"",IF(Indtastning!AS29="","",Indtastning!AS29))</f>
        <v>60</v>
      </c>
      <c r="AT13" s="90">
        <f>IF(Indtastning!$E29=47,"",IF(Indtastning!AT29="","",Indtastning!AT29))</f>
      </c>
      <c r="AU13" s="91">
        <f>IF(Indtastning!$E29=47,"",IF(Indtastning!AU29="","",Indtastning!AU29))</f>
        <v>50</v>
      </c>
      <c r="AV13" s="91">
        <f>IF(Indtastning!$E29=47,"",IF(Indtastning!AV29="","",Indtastning!AV29))</f>
        <v>40</v>
      </c>
      <c r="AW13" s="91">
        <f>IF(Indtastning!$E29=47,"",IF(Indtastning!AW29="","",Indtastning!AW29))</f>
      </c>
      <c r="AX13" s="90">
        <f>IF(Indtastning!$E29=47,"",IF(Indtastning!AX29="","",Indtastning!AX29))</f>
        <v>50</v>
      </c>
      <c r="AY13" s="91">
        <f>IF(Indtastning!$E29=47,"",IF(Indtastning!AY29="","",Indtastning!AY29))</f>
      </c>
      <c r="AZ13" s="91">
        <f>IF(Indtastning!$E29=47,"",IF(Indtastning!AZ29="","",Indtastning!AZ29))</f>
        <v>60</v>
      </c>
      <c r="BA13" s="91">
        <f>IF(Indtastning!$E29=47,"",IF(Indtastning!BA29="","",Indtastning!BA29))</f>
      </c>
      <c r="BB13" s="90">
        <f>IF(Indtastning!$E29=47,"",IF(Indtastning!BB29="","",Indtastning!BB29))</f>
      </c>
      <c r="BC13" s="91">
        <f>IF(Indtastning!$E29=47,"",IF(Indtastning!BC29="","",Indtastning!BC29))</f>
        <v>70</v>
      </c>
      <c r="BD13" s="91">
        <f>IF(Indtastning!$E29=47,"",IF(Indtastning!BD29="","",Indtastning!BD29))</f>
        <v>50</v>
      </c>
    </row>
    <row r="14" spans="1:56" ht="25.5">
      <c r="A14" s="21">
        <v>2</v>
      </c>
      <c r="B14" s="22" t="s">
        <v>46</v>
      </c>
      <c r="C14" s="23" t="s">
        <v>7</v>
      </c>
      <c r="D14" s="23" t="s">
        <v>47</v>
      </c>
      <c r="E14" s="92">
        <f>IF(Indtastning!$E11=47,0,Indtastning!E11)</f>
        <v>29</v>
      </c>
      <c r="F14" s="93">
        <f>IF(Indtastning!$E11=47,0,Indtastning!F11)</f>
        <v>1180</v>
      </c>
      <c r="G14" s="88">
        <f>Indtastning!G11</f>
        <v>20</v>
      </c>
      <c r="H14" s="94">
        <f>IF(Indtastning!$E11=47,0,Indtastning!H11)</f>
        <v>1160</v>
      </c>
      <c r="I14" s="89">
        <f>Indtastning!I11</f>
        <v>0</v>
      </c>
      <c r="J14" s="95">
        <f>IF(Indtastning!$E11=47,"",IF(Indtastning!J11="","",Indtastning!J11))</f>
      </c>
      <c r="K14" s="96">
        <f>IF(Indtastning!$E11=47,"",IF(Indtastning!K11="","",Indtastning!K11))</f>
        <v>10</v>
      </c>
      <c r="L14" s="96">
        <f>IF(Indtastning!$E11=47,"",IF(Indtastning!L11="","",Indtastning!L11))</f>
        <v>10</v>
      </c>
      <c r="M14" s="96">
        <f>IF(Indtastning!$E11=47,"",IF(Indtastning!M11="","",Indtastning!M11))</f>
        <v>10</v>
      </c>
      <c r="N14" s="95">
        <f>IF(Indtastning!$E11=47,"",IF(Indtastning!N11="","",Indtastning!N11))</f>
      </c>
      <c r="O14" s="96">
        <f>IF(Indtastning!$E11=47,"",IF(Indtastning!O11="","",Indtastning!O11))</f>
        <v>10</v>
      </c>
      <c r="P14" s="96">
        <f>IF(Indtastning!$E11=47,"",IF(Indtastning!P11="","",Indtastning!P11))</f>
        <v>10</v>
      </c>
      <c r="Q14" s="96">
        <f>IF(Indtastning!$E11=47,"",IF(Indtastning!Q11="","",Indtastning!Q11))</f>
        <v>20</v>
      </c>
      <c r="R14" s="95">
        <f>IF(Indtastning!$E11=47,"",IF(Indtastning!R11="","",Indtastning!R11))</f>
        <v>10</v>
      </c>
      <c r="S14" s="96">
        <f>IF(Indtastning!$E11=47,"",IF(Indtastning!S11="","",Indtastning!S11))</f>
        <v>30</v>
      </c>
      <c r="T14" s="96">
        <f>IF(Indtastning!$E11=47,"",IF(Indtastning!T11="","",Indtastning!T11))</f>
      </c>
      <c r="U14" s="96">
        <f>IF(Indtastning!$E11=47,"",IF(Indtastning!U11="","",Indtastning!U11))</f>
        <v>30</v>
      </c>
      <c r="V14" s="95">
        <f>IF(Indtastning!$E11=47,"",IF(Indtastning!V11="","",Indtastning!V11))</f>
        <v>40</v>
      </c>
      <c r="W14" s="96">
        <f>IF(Indtastning!$E11=47,"",IF(Indtastning!W11="","",Indtastning!W11))</f>
        <v>60</v>
      </c>
      <c r="X14" s="96">
        <f>IF(Indtastning!$E11=47,"",IF(Indtastning!X11="","",Indtastning!X11))</f>
        <v>40</v>
      </c>
      <c r="Y14" s="96">
        <f>IF(Indtastning!$E11=47,"",IF(Indtastning!Y11="","",Indtastning!Y11))</f>
        <v>30</v>
      </c>
      <c r="Z14" s="95">
        <f>IF(Indtastning!$E11=47,"",IF(Indtastning!Z11="","",Indtastning!Z11))</f>
      </c>
      <c r="AA14" s="96">
        <f>IF(Indtastning!$E11=47,"",IF(Indtastning!AA11="","",Indtastning!AA11))</f>
        <v>40</v>
      </c>
      <c r="AB14" s="96">
        <f>IF(Indtastning!$E11=47,"",IF(Indtastning!AB11="","",Indtastning!AB11))</f>
        <v>50</v>
      </c>
      <c r="AC14" s="96">
        <f>IF(Indtastning!$E11=47,"",IF(Indtastning!AC11="","",Indtastning!AC11))</f>
        <v>50</v>
      </c>
      <c r="AD14" s="95">
        <f>IF(Indtastning!$E11=47,"",IF(Indtastning!AD11="","",Indtastning!AD11))</f>
        <v>100</v>
      </c>
      <c r="AE14" s="96">
        <f>IF(Indtastning!$E11=47,"",IF(Indtastning!AE11="","",Indtastning!AE11))</f>
      </c>
      <c r="AF14" s="96">
        <f>IF(Indtastning!$E11=47,"",IF(Indtastning!AF11="","",Indtastning!AF11))</f>
      </c>
      <c r="AG14" s="96">
        <f>IF(Indtastning!$E11=47,"",IF(Indtastning!AG11="","",Indtastning!AG11))</f>
        <v>50</v>
      </c>
      <c r="AH14" s="95">
        <f>IF(Indtastning!$E11=47,"",IF(Indtastning!AH11="","",Indtastning!AH11))</f>
        <v>40</v>
      </c>
      <c r="AI14" s="96">
        <f>IF(Indtastning!$E11=47,"",IF(Indtastning!AI11="","",Indtastning!AI11))</f>
      </c>
      <c r="AJ14" s="96">
        <f>IF(Indtastning!$E11=47,"",IF(Indtastning!AJ11="","",Indtastning!AJ11))</f>
        <v>70</v>
      </c>
      <c r="AK14" s="96">
        <f>IF(Indtastning!$E11=47,"",IF(Indtastning!AK11="","",Indtastning!AK11))</f>
        <v>40</v>
      </c>
      <c r="AL14" s="95">
        <f>IF(Indtastning!$E11=47,"",IF(Indtastning!AL11="","",Indtastning!AL11))</f>
        <v>50</v>
      </c>
      <c r="AM14" s="96">
        <f>IF(Indtastning!$E11=47,"",IF(Indtastning!AM11="","",Indtastning!AM11))</f>
      </c>
      <c r="AN14" s="96">
        <f>IF(Indtastning!$E11=47,"",IF(Indtastning!AN11="","",Indtastning!AN11))</f>
      </c>
      <c r="AO14" s="96">
        <f>IF(Indtastning!$E11=47,"",IF(Indtastning!AO11="","",Indtastning!AO11))</f>
      </c>
      <c r="AP14" s="95">
        <f>IF(Indtastning!$E11=47,"",IF(Indtastning!AP11="","",Indtastning!AP11))</f>
      </c>
      <c r="AQ14" s="96">
        <f>IF(Indtastning!$E11=47,"",IF(Indtastning!AQ11="","",Indtastning!AQ11))</f>
      </c>
      <c r="AR14" s="96">
        <f>IF(Indtastning!$E11=47,"",IF(Indtastning!AR11="","",Indtastning!AR11))</f>
        <v>40</v>
      </c>
      <c r="AS14" s="96">
        <f>IF(Indtastning!$E11=47,"",IF(Indtastning!AS11="","",Indtastning!AS11))</f>
        <v>60</v>
      </c>
      <c r="AT14" s="95">
        <f>IF(Indtastning!$E11=47,"",IF(Indtastning!AT11="","",Indtastning!AT11))</f>
      </c>
      <c r="AU14" s="96">
        <f>IF(Indtastning!$E11=47,"",IF(Indtastning!AU11="","",Indtastning!AU11))</f>
      </c>
      <c r="AV14" s="96">
        <f>IF(Indtastning!$E11=47,"",IF(Indtastning!AV11="","",Indtastning!AV11))</f>
        <v>40</v>
      </c>
      <c r="AW14" s="96">
        <f>IF(Indtastning!$E11=47,"",IF(Indtastning!AW11="","",Indtastning!AW11))</f>
      </c>
      <c r="AX14" s="95">
        <f>IF(Indtastning!$E11=47,"",IF(Indtastning!AX11="","",Indtastning!AX11))</f>
        <v>50</v>
      </c>
      <c r="AY14" s="96">
        <f>IF(Indtastning!$E11=47,"",IF(Indtastning!AY11="","",Indtastning!AY11))</f>
        <v>80</v>
      </c>
      <c r="AZ14" s="96">
        <f>IF(Indtastning!$E11=47,"",IF(Indtastning!AZ11="","",Indtastning!AZ11))</f>
        <v>60</v>
      </c>
      <c r="BA14" s="96">
        <f>IF(Indtastning!$E11=47,"",IF(Indtastning!BA11="","",Indtastning!BA11))</f>
      </c>
      <c r="BB14" s="95">
        <f>IF(Indtastning!$E11=47,"",IF(Indtastning!BB11="","",Indtastning!BB11))</f>
      </c>
      <c r="BC14" s="96">
        <f>IF(Indtastning!$E11=47,"",IF(Indtastning!BC11="","",Indtastning!BC11))</f>
      </c>
      <c r="BD14" s="96">
        <f>IF(Indtastning!$E11=47,"",IF(Indtastning!BD11="","",Indtastning!BD11))</f>
        <v>50</v>
      </c>
    </row>
    <row r="15" spans="1:56" ht="26.25" thickBot="1">
      <c r="A15" s="28">
        <v>9</v>
      </c>
      <c r="B15" s="29" t="s">
        <v>18</v>
      </c>
      <c r="C15" s="30" t="s">
        <v>7</v>
      </c>
      <c r="D15" s="30" t="s">
        <v>50</v>
      </c>
      <c r="E15" s="97">
        <f>IF(Indtastning!$E18=47,0,Indtastning!E18)</f>
        <v>30</v>
      </c>
      <c r="F15" s="98">
        <f>IF(Indtastning!$E18=47,0,Indtastning!F18)</f>
        <v>1150</v>
      </c>
      <c r="G15" s="99">
        <f>Indtastning!G18</f>
        <v>40</v>
      </c>
      <c r="H15" s="100">
        <f>IF(Indtastning!$E18=47,0,Indtastning!H18)</f>
        <v>1110</v>
      </c>
      <c r="I15" s="101">
        <f>Indtastning!I18</f>
        <v>0</v>
      </c>
      <c r="J15" s="102">
        <f>IF(Indtastning!$E18=47,"",IF(Indtastning!J18="","",Indtastning!J18))</f>
        <v>10</v>
      </c>
      <c r="K15" s="103">
        <f>IF(Indtastning!$E18=47,"",IF(Indtastning!K18="","",Indtastning!K18))</f>
        <v>10</v>
      </c>
      <c r="L15" s="103">
        <f>IF(Indtastning!$E18=47,"",IF(Indtastning!L18="","",Indtastning!L18))</f>
        <v>10</v>
      </c>
      <c r="M15" s="103">
        <f>IF(Indtastning!$E18=47,"",IF(Indtastning!M18="","",Indtastning!M18))</f>
        <v>10</v>
      </c>
      <c r="N15" s="102">
        <f>IF(Indtastning!$E18=47,"",IF(Indtastning!N18="","",Indtastning!N18))</f>
        <v>10</v>
      </c>
      <c r="O15" s="103">
        <f>IF(Indtastning!$E18=47,"",IF(Indtastning!O18="","",Indtastning!O18))</f>
        <v>10</v>
      </c>
      <c r="P15" s="103">
        <f>IF(Indtastning!$E18=47,"",IF(Indtastning!P18="","",Indtastning!P18))</f>
        <v>10</v>
      </c>
      <c r="Q15" s="103">
        <f>IF(Indtastning!$E18=47,"",IF(Indtastning!Q18="","",Indtastning!Q18))</f>
        <v>20</v>
      </c>
      <c r="R15" s="102">
        <f>IF(Indtastning!$E18=47,"",IF(Indtastning!R18="","",Indtastning!R18))</f>
        <v>10</v>
      </c>
      <c r="S15" s="103">
        <f>IF(Indtastning!$E18=47,"",IF(Indtastning!S18="","",Indtastning!S18))</f>
        <v>30</v>
      </c>
      <c r="T15" s="103">
        <f>IF(Indtastning!$E18=47,"",IF(Indtastning!T18="","",Indtastning!T18))</f>
      </c>
      <c r="U15" s="103">
        <f>IF(Indtastning!$E18=47,"",IF(Indtastning!U18="","",Indtastning!U18))</f>
        <v>30</v>
      </c>
      <c r="V15" s="102">
        <f>IF(Indtastning!$E18=47,"",IF(Indtastning!V18="","",Indtastning!V18))</f>
        <v>40</v>
      </c>
      <c r="W15" s="103">
        <f>IF(Indtastning!$E18=47,"",IF(Indtastning!W18="","",Indtastning!W18))</f>
        <v>60</v>
      </c>
      <c r="X15" s="103">
        <f>IF(Indtastning!$E18=47,"",IF(Indtastning!X18="","",Indtastning!X18))</f>
        <v>40</v>
      </c>
      <c r="Y15" s="103">
        <f>IF(Indtastning!$E18=47,"",IF(Indtastning!Y18="","",Indtastning!Y18))</f>
      </c>
      <c r="Z15" s="102">
        <f>IF(Indtastning!$E18=47,"",IF(Indtastning!Z18="","",Indtastning!Z18))</f>
      </c>
      <c r="AA15" s="103">
        <f>IF(Indtastning!$E18=47,"",IF(Indtastning!AA18="","",Indtastning!AA18))</f>
        <v>40</v>
      </c>
      <c r="AB15" s="103">
        <f>IF(Indtastning!$E18=47,"",IF(Indtastning!AB18="","",Indtastning!AB18))</f>
        <v>50</v>
      </c>
      <c r="AC15" s="103">
        <f>IF(Indtastning!$E18=47,"",IF(Indtastning!AC18="","",Indtastning!AC18))</f>
        <v>50</v>
      </c>
      <c r="AD15" s="102">
        <f>IF(Indtastning!$E18=47,"",IF(Indtastning!AD18="","",Indtastning!AD18))</f>
      </c>
      <c r="AE15" s="103">
        <f>IF(Indtastning!$E18=47,"",IF(Indtastning!AE18="","",Indtastning!AE18))</f>
      </c>
      <c r="AF15" s="103">
        <f>IF(Indtastning!$E18=47,"",IF(Indtastning!AF18="","",Indtastning!AF18))</f>
      </c>
      <c r="AG15" s="103">
        <f>IF(Indtastning!$E18=47,"",IF(Indtastning!AG18="","",Indtastning!AG18))</f>
        <v>50</v>
      </c>
      <c r="AH15" s="102">
        <f>IF(Indtastning!$E18=47,"",IF(Indtastning!AH18="","",Indtastning!AH18))</f>
        <v>40</v>
      </c>
      <c r="AI15" s="103">
        <f>IF(Indtastning!$E18=47,"",IF(Indtastning!AI18="","",Indtastning!AI18))</f>
      </c>
      <c r="AJ15" s="103">
        <f>IF(Indtastning!$E18=47,"",IF(Indtastning!AJ18="","",Indtastning!AJ18))</f>
        <v>70</v>
      </c>
      <c r="AK15" s="103">
        <f>IF(Indtastning!$E18=47,"",IF(Indtastning!AK18="","",Indtastning!AK18))</f>
      </c>
      <c r="AL15" s="102">
        <f>IF(Indtastning!$E18=47,"",IF(Indtastning!AL18="","",Indtastning!AL18))</f>
        <v>50</v>
      </c>
      <c r="AM15" s="103">
        <f>IF(Indtastning!$E18=47,"",IF(Indtastning!AM18="","",Indtastning!AM18))</f>
      </c>
      <c r="AN15" s="103">
        <f>IF(Indtastning!$E18=47,"",IF(Indtastning!AN18="","",Indtastning!AN18))</f>
      </c>
      <c r="AO15" s="103">
        <f>IF(Indtastning!$E18=47,"",IF(Indtastning!AO18="","",Indtastning!AO18))</f>
        <v>50</v>
      </c>
      <c r="AP15" s="102">
        <f>IF(Indtastning!$E18=47,"",IF(Indtastning!AP18="","",Indtastning!AP18))</f>
      </c>
      <c r="AQ15" s="103">
        <f>IF(Indtastning!$E18=47,"",IF(Indtastning!AQ18="","",Indtastning!AQ18))</f>
      </c>
      <c r="AR15" s="103">
        <f>IF(Indtastning!$E18=47,"",IF(Indtastning!AR18="","",Indtastning!AR18))</f>
      </c>
      <c r="AS15" s="103">
        <f>IF(Indtastning!$E18=47,"",IF(Indtastning!AS18="","",Indtastning!AS18))</f>
        <v>60</v>
      </c>
      <c r="AT15" s="102">
        <f>IF(Indtastning!$E18=47,"",IF(Indtastning!AT18="","",Indtastning!AT18))</f>
        <v>60</v>
      </c>
      <c r="AU15" s="103">
        <f>IF(Indtastning!$E18=47,"",IF(Indtastning!AU18="","",Indtastning!AU18))</f>
        <v>50</v>
      </c>
      <c r="AV15" s="103">
        <f>IF(Indtastning!$E18=47,"",IF(Indtastning!AV18="","",Indtastning!AV18))</f>
        <v>40</v>
      </c>
      <c r="AW15" s="103">
        <f>IF(Indtastning!$E18=47,"",IF(Indtastning!AW18="","",Indtastning!AW18))</f>
      </c>
      <c r="AX15" s="102">
        <f>IF(Indtastning!$E18=47,"",IF(Indtastning!AX18="","",Indtastning!AX18))</f>
        <v>50</v>
      </c>
      <c r="AY15" s="103">
        <f>IF(Indtastning!$E18=47,"",IF(Indtastning!AY18="","",Indtastning!AY18))</f>
        <v>80</v>
      </c>
      <c r="AZ15" s="103">
        <f>IF(Indtastning!$E18=47,"",IF(Indtastning!AZ18="","",Indtastning!AZ18))</f>
        <v>60</v>
      </c>
      <c r="BA15" s="103">
        <f>IF(Indtastning!$E18=47,"",IF(Indtastning!BA18="","",Indtastning!BA18))</f>
      </c>
      <c r="BB15" s="102">
        <f>IF(Indtastning!$E18=47,"",IF(Indtastning!BB18="","",Indtastning!BB18))</f>
      </c>
      <c r="BC15" s="103">
        <f>IF(Indtastning!$E18=47,"",IF(Indtastning!BC18="","",Indtastning!BC18))</f>
      </c>
      <c r="BD15" s="103">
        <f>IF(Indtastning!$E18=47,"",IF(Indtastning!BD18="","",Indtastning!BD18))</f>
        <v>50</v>
      </c>
    </row>
    <row r="16" spans="1:56" ht="25.5">
      <c r="A16" s="14">
        <v>4</v>
      </c>
      <c r="B16" s="15" t="s">
        <v>49</v>
      </c>
      <c r="C16" s="16" t="s">
        <v>7</v>
      </c>
      <c r="D16" s="16" t="s">
        <v>50</v>
      </c>
      <c r="E16" s="86">
        <f>IF(Indtastning!$E13=47,0,Indtastning!E13)</f>
        <v>28</v>
      </c>
      <c r="F16" s="87">
        <f>IF(Indtastning!$E13=47,0,Indtastning!F13)</f>
        <v>1110</v>
      </c>
      <c r="G16" s="88">
        <f>Indtastning!G13</f>
        <v>5</v>
      </c>
      <c r="H16" s="94">
        <f>IF(Indtastning!$E13=47,0,Indtastning!H13)</f>
        <v>1105</v>
      </c>
      <c r="I16" s="89">
        <f>Indtastning!I13</f>
        <v>24</v>
      </c>
      <c r="J16" s="90">
        <f>IF(Indtastning!$E13=47,"",IF(Indtastning!J13="","",Indtastning!J13))</f>
        <v>10</v>
      </c>
      <c r="K16" s="91">
        <f>IF(Indtastning!$E13=47,"",IF(Indtastning!K13="","",Indtastning!K13))</f>
      </c>
      <c r="L16" s="91">
        <f>IF(Indtastning!$E13=47,"",IF(Indtastning!L13="","",Indtastning!L13))</f>
        <v>10</v>
      </c>
      <c r="M16" s="91">
        <f>IF(Indtastning!$E13=47,"",IF(Indtastning!M13="","",Indtastning!M13))</f>
        <v>10</v>
      </c>
      <c r="N16" s="90">
        <f>IF(Indtastning!$E13=47,"",IF(Indtastning!N13="","",Indtastning!N13))</f>
        <v>10</v>
      </c>
      <c r="O16" s="91">
        <f>IF(Indtastning!$E13=47,"",IF(Indtastning!O13="","",Indtastning!O13))</f>
        <v>10</v>
      </c>
      <c r="P16" s="91">
        <f>IF(Indtastning!$E13=47,"",IF(Indtastning!P13="","",Indtastning!P13))</f>
        <v>10</v>
      </c>
      <c r="Q16" s="91">
        <f>IF(Indtastning!$E13=47,"",IF(Indtastning!Q13="","",Indtastning!Q13))</f>
        <v>20</v>
      </c>
      <c r="R16" s="90">
        <f>IF(Indtastning!$E13=47,"",IF(Indtastning!R13="","",Indtastning!R13))</f>
        <v>10</v>
      </c>
      <c r="S16" s="91">
        <f>IF(Indtastning!$E13=47,"",IF(Indtastning!S13="","",Indtastning!S13))</f>
      </c>
      <c r="T16" s="91">
        <f>IF(Indtastning!$E13=47,"",IF(Indtastning!T13="","",Indtastning!T13))</f>
      </c>
      <c r="U16" s="91">
        <f>IF(Indtastning!$E13=47,"",IF(Indtastning!U13="","",Indtastning!U13))</f>
        <v>30</v>
      </c>
      <c r="V16" s="90">
        <f>IF(Indtastning!$E13=47,"",IF(Indtastning!V13="","",Indtastning!V13))</f>
        <v>40</v>
      </c>
      <c r="W16" s="91">
        <f>IF(Indtastning!$E13=47,"",IF(Indtastning!W13="","",Indtastning!W13))</f>
        <v>60</v>
      </c>
      <c r="X16" s="91">
        <f>IF(Indtastning!$E13=47,"",IF(Indtastning!X13="","",Indtastning!X13))</f>
      </c>
      <c r="Y16" s="91">
        <f>IF(Indtastning!$E13=47,"",IF(Indtastning!Y13="","",Indtastning!Y13))</f>
      </c>
      <c r="Z16" s="90">
        <f>IF(Indtastning!$E13=47,"",IF(Indtastning!Z13="","",Indtastning!Z13))</f>
      </c>
      <c r="AA16" s="91">
        <f>IF(Indtastning!$E13=47,"",IF(Indtastning!AA13="","",Indtastning!AA13))</f>
        <v>40</v>
      </c>
      <c r="AB16" s="91">
        <f>IF(Indtastning!$E13=47,"",IF(Indtastning!AB13="","",Indtastning!AB13))</f>
      </c>
      <c r="AC16" s="91">
        <f>IF(Indtastning!$E13=47,"",IF(Indtastning!AC13="","",Indtastning!AC13))</f>
        <v>50</v>
      </c>
      <c r="AD16" s="90">
        <f>IF(Indtastning!$E13=47,"",IF(Indtastning!AD13="","",Indtastning!AD13))</f>
      </c>
      <c r="AE16" s="91">
        <f>IF(Indtastning!$E13=47,"",IF(Indtastning!AE13="","",Indtastning!AE13))</f>
      </c>
      <c r="AF16" s="91">
        <f>IF(Indtastning!$E13=47,"",IF(Indtastning!AF13="","",Indtastning!AF13))</f>
      </c>
      <c r="AG16" s="91">
        <f>IF(Indtastning!$E13=47,"",IF(Indtastning!AG13="","",Indtastning!AG13))</f>
        <v>50</v>
      </c>
      <c r="AH16" s="90">
        <f>IF(Indtastning!$E13=47,"",IF(Indtastning!AH13="","",Indtastning!AH13))</f>
        <v>40</v>
      </c>
      <c r="AI16" s="91">
        <f>IF(Indtastning!$E13=47,"",IF(Indtastning!AI13="","",Indtastning!AI13))</f>
        <v>50</v>
      </c>
      <c r="AJ16" s="91">
        <f>IF(Indtastning!$E13=47,"",IF(Indtastning!AJ13="","",Indtastning!AJ13))</f>
        <v>70</v>
      </c>
      <c r="AK16" s="91">
        <f>IF(Indtastning!$E13=47,"",IF(Indtastning!AK13="","",Indtastning!AK13))</f>
      </c>
      <c r="AL16" s="90">
        <f>IF(Indtastning!$E13=47,"",IF(Indtastning!AL13="","",Indtastning!AL13))</f>
        <v>50</v>
      </c>
      <c r="AM16" s="91">
        <f>IF(Indtastning!$E13=47,"",IF(Indtastning!AM13="","",Indtastning!AM13))</f>
      </c>
      <c r="AN16" s="91">
        <f>IF(Indtastning!$E13=47,"",IF(Indtastning!AN13="","",Indtastning!AN13))</f>
      </c>
      <c r="AO16" s="91">
        <f>IF(Indtastning!$E13=47,"",IF(Indtastning!AO13="","",Indtastning!AO13))</f>
        <v>50</v>
      </c>
      <c r="AP16" s="90">
        <f>IF(Indtastning!$E13=47,"",IF(Indtastning!AP13="","",Indtastning!AP13))</f>
        <v>60</v>
      </c>
      <c r="AQ16" s="91">
        <f>IF(Indtastning!$E13=47,"",IF(Indtastning!AQ13="","",Indtastning!AQ13))</f>
      </c>
      <c r="AR16" s="91">
        <f>IF(Indtastning!$E13=47,"",IF(Indtastning!AR13="","",Indtastning!AR13))</f>
        <v>40</v>
      </c>
      <c r="AS16" s="91">
        <f>IF(Indtastning!$E13=47,"",IF(Indtastning!AS13="","",Indtastning!AS13))</f>
        <v>60</v>
      </c>
      <c r="AT16" s="90">
        <f>IF(Indtastning!$E13=47,"",IF(Indtastning!AT13="","",Indtastning!AT13))</f>
        <v>60</v>
      </c>
      <c r="AU16" s="91">
        <f>IF(Indtastning!$E13=47,"",IF(Indtastning!AU13="","",Indtastning!AU13))</f>
      </c>
      <c r="AV16" s="91">
        <f>IF(Indtastning!$E13=47,"",IF(Indtastning!AV13="","",Indtastning!AV13))</f>
        <v>40</v>
      </c>
      <c r="AW16" s="91">
        <f>IF(Indtastning!$E13=47,"",IF(Indtastning!AW13="","",Indtastning!AW13))</f>
      </c>
      <c r="AX16" s="90">
        <f>IF(Indtastning!$E13=47,"",IF(Indtastning!AX13="","",Indtastning!AX13))</f>
        <v>50</v>
      </c>
      <c r="AY16" s="91">
        <f>IF(Indtastning!$E13=47,"",IF(Indtastning!AY13="","",Indtastning!AY13))</f>
      </c>
      <c r="AZ16" s="91">
        <f>IF(Indtastning!$E13=47,"",IF(Indtastning!AZ13="","",Indtastning!AZ13))</f>
        <v>60</v>
      </c>
      <c r="BA16" s="91">
        <f>IF(Indtastning!$E13=47,"",IF(Indtastning!BA13="","",Indtastning!BA13))</f>
      </c>
      <c r="BB16" s="90">
        <f>IF(Indtastning!$E13=47,"",IF(Indtastning!BB13="","",Indtastning!BB13))</f>
      </c>
      <c r="BC16" s="91">
        <f>IF(Indtastning!$E13=47,"",IF(Indtastning!BC13="","",Indtastning!BC13))</f>
        <v>70</v>
      </c>
      <c r="BD16" s="91">
        <f>IF(Indtastning!$E13=47,"",IF(Indtastning!BD13="","",Indtastning!BD13))</f>
        <v>50</v>
      </c>
    </row>
    <row r="17" spans="1:56" ht="25.5">
      <c r="A17" s="21">
        <v>10</v>
      </c>
      <c r="B17" s="22" t="s">
        <v>55</v>
      </c>
      <c r="C17" s="23" t="s">
        <v>7</v>
      </c>
      <c r="D17" s="23" t="s">
        <v>50</v>
      </c>
      <c r="E17" s="92">
        <f>IF(Indtastning!$E19=47,0,Indtastning!E19)</f>
        <v>30</v>
      </c>
      <c r="F17" s="93">
        <f>IF(Indtastning!$E19=47,0,Indtastning!F19)</f>
        <v>1080</v>
      </c>
      <c r="G17" s="88">
        <f>Indtastning!G19</f>
        <v>5</v>
      </c>
      <c r="H17" s="94">
        <f>IF(Indtastning!$E19=47,0,Indtastning!H19)</f>
        <v>1075</v>
      </c>
      <c r="I17" s="89">
        <f>Indtastning!I19</f>
        <v>22</v>
      </c>
      <c r="J17" s="95">
        <f>IF(Indtastning!$E19=47,"",IF(Indtastning!J19="","",Indtastning!J19))</f>
        <v>10</v>
      </c>
      <c r="K17" s="96">
        <f>IF(Indtastning!$E19=47,"",IF(Indtastning!K19="","",Indtastning!K19))</f>
        <v>10</v>
      </c>
      <c r="L17" s="96">
        <f>IF(Indtastning!$E19=47,"",IF(Indtastning!L19="","",Indtastning!L19))</f>
        <v>10</v>
      </c>
      <c r="M17" s="96">
        <f>IF(Indtastning!$E19=47,"",IF(Indtastning!M19="","",Indtastning!M19))</f>
        <v>10</v>
      </c>
      <c r="N17" s="95">
        <f>IF(Indtastning!$E19=47,"",IF(Indtastning!N19="","",Indtastning!N19))</f>
        <v>10</v>
      </c>
      <c r="O17" s="96">
        <f>IF(Indtastning!$E19=47,"",IF(Indtastning!O19="","",Indtastning!O19))</f>
        <v>10</v>
      </c>
      <c r="P17" s="96">
        <f>IF(Indtastning!$E19=47,"",IF(Indtastning!P19="","",Indtastning!P19))</f>
        <v>10</v>
      </c>
      <c r="Q17" s="96">
        <f>IF(Indtastning!$E19=47,"",IF(Indtastning!Q19="","",Indtastning!Q19))</f>
        <v>20</v>
      </c>
      <c r="R17" s="95">
        <f>IF(Indtastning!$E19=47,"",IF(Indtastning!R19="","",Indtastning!R19))</f>
        <v>10</v>
      </c>
      <c r="S17" s="96">
        <f>IF(Indtastning!$E19=47,"",IF(Indtastning!S19="","",Indtastning!S19))</f>
        <v>30</v>
      </c>
      <c r="T17" s="96">
        <f>IF(Indtastning!$E19=47,"",IF(Indtastning!T19="","",Indtastning!T19))</f>
      </c>
      <c r="U17" s="96">
        <f>IF(Indtastning!$E19=47,"",IF(Indtastning!U19="","",Indtastning!U19))</f>
        <v>30</v>
      </c>
      <c r="V17" s="95">
        <f>IF(Indtastning!$E19=47,"",IF(Indtastning!V19="","",Indtastning!V19))</f>
        <v>40</v>
      </c>
      <c r="W17" s="96">
        <f>IF(Indtastning!$E19=47,"",IF(Indtastning!W19="","",Indtastning!W19))</f>
      </c>
      <c r="X17" s="96">
        <f>IF(Indtastning!$E19=47,"",IF(Indtastning!X19="","",Indtastning!X19))</f>
        <v>40</v>
      </c>
      <c r="Y17" s="96">
        <f>IF(Indtastning!$E19=47,"",IF(Indtastning!Y19="","",Indtastning!Y19))</f>
        <v>30</v>
      </c>
      <c r="Z17" s="95">
        <f>IF(Indtastning!$E19=47,"",IF(Indtastning!Z19="","",Indtastning!Z19))</f>
      </c>
      <c r="AA17" s="96">
        <f>IF(Indtastning!$E19=47,"",IF(Indtastning!AA19="","",Indtastning!AA19))</f>
      </c>
      <c r="AB17" s="96">
        <f>IF(Indtastning!$E19=47,"",IF(Indtastning!AB19="","",Indtastning!AB19))</f>
        <v>50</v>
      </c>
      <c r="AC17" s="96">
        <f>IF(Indtastning!$E19=47,"",IF(Indtastning!AC19="","",Indtastning!AC19))</f>
        <v>50</v>
      </c>
      <c r="AD17" s="95">
        <f>IF(Indtastning!$E19=47,"",IF(Indtastning!AD19="","",Indtastning!AD19))</f>
      </c>
      <c r="AE17" s="96">
        <f>IF(Indtastning!$E19=47,"",IF(Indtastning!AE19="","",Indtastning!AE19))</f>
      </c>
      <c r="AF17" s="96">
        <f>IF(Indtastning!$E19=47,"",IF(Indtastning!AF19="","",Indtastning!AF19))</f>
        <v>60</v>
      </c>
      <c r="AG17" s="96">
        <f>IF(Indtastning!$E19=47,"",IF(Indtastning!AG19="","",Indtastning!AG19))</f>
        <v>50</v>
      </c>
      <c r="AH17" s="95">
        <f>IF(Indtastning!$E19=47,"",IF(Indtastning!AH19="","",Indtastning!AH19))</f>
        <v>40</v>
      </c>
      <c r="AI17" s="96">
        <f>IF(Indtastning!$E19=47,"",IF(Indtastning!AI19="","",Indtastning!AI19))</f>
      </c>
      <c r="AJ17" s="96">
        <f>IF(Indtastning!$E19=47,"",IF(Indtastning!AJ19="","",Indtastning!AJ19))</f>
        <v>70</v>
      </c>
      <c r="AK17" s="96">
        <f>IF(Indtastning!$E19=47,"",IF(Indtastning!AK19="","",Indtastning!AK19))</f>
        <v>40</v>
      </c>
      <c r="AL17" s="95">
        <f>IF(Indtastning!$E19=47,"",IF(Indtastning!AL19="","",Indtastning!AL19))</f>
        <v>50</v>
      </c>
      <c r="AM17" s="96">
        <f>IF(Indtastning!$E19=47,"",IF(Indtastning!AM19="","",Indtastning!AM19))</f>
      </c>
      <c r="AN17" s="96">
        <f>IF(Indtastning!$E19=47,"",IF(Indtastning!AN19="","",Indtastning!AN19))</f>
      </c>
      <c r="AO17" s="96">
        <f>IF(Indtastning!$E19=47,"",IF(Indtastning!AO19="","",Indtastning!AO19))</f>
        <v>50</v>
      </c>
      <c r="AP17" s="95">
        <f>IF(Indtastning!$E19=47,"",IF(Indtastning!AP19="","",Indtastning!AP19))</f>
      </c>
      <c r="AQ17" s="96">
        <f>IF(Indtastning!$E19=47,"",IF(Indtastning!AQ19="","",Indtastning!AQ19))</f>
      </c>
      <c r="AR17" s="96">
        <f>IF(Indtastning!$E19=47,"",IF(Indtastning!AR19="","",Indtastning!AR19))</f>
        <v>40</v>
      </c>
      <c r="AS17" s="96">
        <f>IF(Indtastning!$E19=47,"",IF(Indtastning!AS19="","",Indtastning!AS19))</f>
        <v>60</v>
      </c>
      <c r="AT17" s="95">
        <f>IF(Indtastning!$E19=47,"",IF(Indtastning!AT19="","",Indtastning!AT19))</f>
      </c>
      <c r="AU17" s="96">
        <f>IF(Indtastning!$E19=47,"",IF(Indtastning!AU19="","",Indtastning!AU19))</f>
      </c>
      <c r="AV17" s="96">
        <f>IF(Indtastning!$E19=47,"",IF(Indtastning!AV19="","",Indtastning!AV19))</f>
        <v>40</v>
      </c>
      <c r="AW17" s="96">
        <f>IF(Indtastning!$E19=47,"",IF(Indtastning!AW19="","",Indtastning!AW19))</f>
      </c>
      <c r="AX17" s="95">
        <f>IF(Indtastning!$E19=47,"",IF(Indtastning!AX19="","",Indtastning!AX19))</f>
      </c>
      <c r="AY17" s="96">
        <f>IF(Indtastning!$E19=47,"",IF(Indtastning!AY19="","",Indtastning!AY19))</f>
      </c>
      <c r="AZ17" s="96">
        <f>IF(Indtastning!$E19=47,"",IF(Indtastning!AZ19="","",Indtastning!AZ19))</f>
        <v>60</v>
      </c>
      <c r="BA17" s="96">
        <f>IF(Indtastning!$E19=47,"",IF(Indtastning!BA19="","",Indtastning!BA19))</f>
        <v>60</v>
      </c>
      <c r="BB17" s="95">
        <f>IF(Indtastning!$E19=47,"",IF(Indtastning!BB19="","",Indtastning!BB19))</f>
        <v>40</v>
      </c>
      <c r="BC17" s="96">
        <f>IF(Indtastning!$E19=47,"",IF(Indtastning!BC19="","",Indtastning!BC19))</f>
      </c>
      <c r="BD17" s="96">
        <f>IF(Indtastning!$E19=47,"",IF(Indtastning!BD19="","",Indtastning!BD19))</f>
        <v>50</v>
      </c>
    </row>
    <row r="18" spans="1:56" ht="26.25" thickBot="1">
      <c r="A18" s="28">
        <v>28</v>
      </c>
      <c r="B18" s="29" t="s">
        <v>72</v>
      </c>
      <c r="C18" s="30" t="s">
        <v>22</v>
      </c>
      <c r="D18" s="30" t="s">
        <v>50</v>
      </c>
      <c r="E18" s="97">
        <f>IF(Indtastning!$E37=47,0,Indtastning!E37)</f>
        <v>27</v>
      </c>
      <c r="F18" s="98">
        <f>IF(Indtastning!$E37=47,0,Indtastning!F37)</f>
        <v>1060</v>
      </c>
      <c r="G18" s="99">
        <f>Indtastning!G37</f>
        <v>0</v>
      </c>
      <c r="H18" s="100">
        <f>IF(Indtastning!$E37=47,0,Indtastning!H37)</f>
        <v>1060</v>
      </c>
      <c r="I18" s="101">
        <f>Indtastning!I37</f>
        <v>12</v>
      </c>
      <c r="J18" s="102">
        <f>IF(Indtastning!$E37=47,"",IF(Indtastning!J37="","",Indtastning!J37))</f>
      </c>
      <c r="K18" s="103">
        <f>IF(Indtastning!$E37=47,"",IF(Indtastning!K37="","",Indtastning!K37))</f>
        <v>10</v>
      </c>
      <c r="L18" s="103">
        <f>IF(Indtastning!$E37=47,"",IF(Indtastning!L37="","",Indtastning!L37))</f>
        <v>10</v>
      </c>
      <c r="M18" s="103">
        <f>IF(Indtastning!$E37=47,"",IF(Indtastning!M37="","",Indtastning!M37))</f>
        <v>10</v>
      </c>
      <c r="N18" s="102">
        <f>IF(Indtastning!$E37=47,"",IF(Indtastning!N37="","",Indtastning!N37))</f>
        <v>10</v>
      </c>
      <c r="O18" s="103">
        <f>IF(Indtastning!$E37=47,"",IF(Indtastning!O37="","",Indtastning!O37))</f>
        <v>10</v>
      </c>
      <c r="P18" s="103">
        <f>IF(Indtastning!$E37=47,"",IF(Indtastning!P37="","",Indtastning!P37))</f>
        <v>10</v>
      </c>
      <c r="Q18" s="103">
        <f>IF(Indtastning!$E37=47,"",IF(Indtastning!Q37="","",Indtastning!Q37))</f>
        <v>20</v>
      </c>
      <c r="R18" s="102">
        <f>IF(Indtastning!$E37=47,"",IF(Indtastning!R37="","",Indtastning!R37))</f>
        <v>10</v>
      </c>
      <c r="S18" s="103">
        <f>IF(Indtastning!$E37=47,"",IF(Indtastning!S37="","",Indtastning!S37))</f>
      </c>
      <c r="T18" s="103">
        <f>IF(Indtastning!$E37=47,"",IF(Indtastning!T37="","",Indtastning!T37))</f>
      </c>
      <c r="U18" s="103">
        <f>IF(Indtastning!$E37=47,"",IF(Indtastning!U37="","",Indtastning!U37))</f>
      </c>
      <c r="V18" s="102">
        <f>IF(Indtastning!$E37=47,"",IF(Indtastning!V37="","",Indtastning!V37))</f>
        <v>40</v>
      </c>
      <c r="W18" s="103">
        <f>IF(Indtastning!$E37=47,"",IF(Indtastning!W37="","",Indtastning!W37))</f>
      </c>
      <c r="X18" s="103">
        <f>IF(Indtastning!$E37=47,"",IF(Indtastning!X37="","",Indtastning!X37))</f>
      </c>
      <c r="Y18" s="103">
        <f>IF(Indtastning!$E37=47,"",IF(Indtastning!Y37="","",Indtastning!Y37))</f>
      </c>
      <c r="Z18" s="102">
        <f>IF(Indtastning!$E37=47,"",IF(Indtastning!Z37="","",Indtastning!Z37))</f>
      </c>
      <c r="AA18" s="103">
        <f>IF(Indtastning!$E37=47,"",IF(Indtastning!AA37="","",Indtastning!AA37))</f>
      </c>
      <c r="AB18" s="103">
        <f>IF(Indtastning!$E37=47,"",IF(Indtastning!AB37="","",Indtastning!AB37))</f>
      </c>
      <c r="AC18" s="103">
        <f>IF(Indtastning!$E37=47,"",IF(Indtastning!AC37="","",Indtastning!AC37))</f>
        <v>50</v>
      </c>
      <c r="AD18" s="102">
        <f>IF(Indtastning!$E37=47,"",IF(Indtastning!AD37="","",Indtastning!AD37))</f>
      </c>
      <c r="AE18" s="103">
        <f>IF(Indtastning!$E37=47,"",IF(Indtastning!AE37="","",Indtastning!AE37))</f>
      </c>
      <c r="AF18" s="103">
        <f>IF(Indtastning!$E37=47,"",IF(Indtastning!AF37="","",Indtastning!AF37))</f>
      </c>
      <c r="AG18" s="103">
        <f>IF(Indtastning!$E37=47,"",IF(Indtastning!AG37="","",Indtastning!AG37))</f>
        <v>50</v>
      </c>
      <c r="AH18" s="102">
        <f>IF(Indtastning!$E37=47,"",IF(Indtastning!AH37="","",Indtastning!AH37))</f>
        <v>40</v>
      </c>
      <c r="AI18" s="103">
        <f>IF(Indtastning!$E37=47,"",IF(Indtastning!AI37="","",Indtastning!AI37))</f>
      </c>
      <c r="AJ18" s="103">
        <f>IF(Indtastning!$E37=47,"",IF(Indtastning!AJ37="","",Indtastning!AJ37))</f>
        <v>70</v>
      </c>
      <c r="AK18" s="103">
        <f>IF(Indtastning!$E37=47,"",IF(Indtastning!AK37="","",Indtastning!AK37))</f>
      </c>
      <c r="AL18" s="102">
        <f>IF(Indtastning!$E37=47,"",IF(Indtastning!AL37="","",Indtastning!AL37))</f>
        <v>50</v>
      </c>
      <c r="AM18" s="103">
        <f>IF(Indtastning!$E37=47,"",IF(Indtastning!AM37="","",Indtastning!AM37))</f>
      </c>
      <c r="AN18" s="103">
        <f>IF(Indtastning!$E37=47,"",IF(Indtastning!AN37="","",Indtastning!AN37))</f>
      </c>
      <c r="AO18" s="103">
        <f>IF(Indtastning!$E37=47,"",IF(Indtastning!AO37="","",Indtastning!AO37))</f>
        <v>50</v>
      </c>
      <c r="AP18" s="102">
        <f>IF(Indtastning!$E37=47,"",IF(Indtastning!AP37="","",Indtastning!AP37))</f>
        <v>60</v>
      </c>
      <c r="AQ18" s="103">
        <f>IF(Indtastning!$E37=47,"",IF(Indtastning!AQ37="","",Indtastning!AQ37))</f>
        <v>50</v>
      </c>
      <c r="AR18" s="103">
        <f>IF(Indtastning!$E37=47,"",IF(Indtastning!AR37="","",Indtastning!AR37))</f>
        <v>40</v>
      </c>
      <c r="AS18" s="103">
        <f>IF(Indtastning!$E37=47,"",IF(Indtastning!AS37="","",Indtastning!AS37))</f>
        <v>60</v>
      </c>
      <c r="AT18" s="102">
        <f>IF(Indtastning!$E37=47,"",IF(Indtastning!AT37="","",Indtastning!AT37))</f>
        <v>60</v>
      </c>
      <c r="AU18" s="103">
        <f>IF(Indtastning!$E37=47,"",IF(Indtastning!AU37="","",Indtastning!AU37))</f>
      </c>
      <c r="AV18" s="103">
        <f>IF(Indtastning!$E37=47,"",IF(Indtastning!AV37="","",Indtastning!AV37))</f>
        <v>40</v>
      </c>
      <c r="AW18" s="103">
        <f>IF(Indtastning!$E37=47,"",IF(Indtastning!AW37="","",Indtastning!AW37))</f>
        <v>50</v>
      </c>
      <c r="AX18" s="102">
        <f>IF(Indtastning!$E37=47,"",IF(Indtastning!AX37="","",Indtastning!AX37))</f>
        <v>50</v>
      </c>
      <c r="AY18" s="103">
        <f>IF(Indtastning!$E37=47,"",IF(Indtastning!AY37="","",Indtastning!AY37))</f>
      </c>
      <c r="AZ18" s="103">
        <f>IF(Indtastning!$E37=47,"",IF(Indtastning!AZ37="","",Indtastning!AZ37))</f>
        <v>60</v>
      </c>
      <c r="BA18" s="103">
        <f>IF(Indtastning!$E37=47,"",IF(Indtastning!BA37="","",Indtastning!BA37))</f>
        <v>60</v>
      </c>
      <c r="BB18" s="102">
        <f>IF(Indtastning!$E37=47,"",IF(Indtastning!BB37="","",Indtastning!BB37))</f>
        <v>40</v>
      </c>
      <c r="BC18" s="103">
        <f>IF(Indtastning!$E37=47,"",IF(Indtastning!BC37="","",Indtastning!BC37))</f>
      </c>
      <c r="BD18" s="103">
        <f>IF(Indtastning!$E37=47,"",IF(Indtastning!BD37="","",Indtastning!BD37))</f>
        <v>50</v>
      </c>
    </row>
    <row r="19" spans="1:56" ht="25.5">
      <c r="A19" s="14">
        <v>40</v>
      </c>
      <c r="B19" s="15" t="s">
        <v>82</v>
      </c>
      <c r="C19" s="16" t="s">
        <v>83</v>
      </c>
      <c r="D19" s="16" t="s">
        <v>47</v>
      </c>
      <c r="E19" s="86">
        <f>IF(Indtastning!$E49=47,0,Indtastning!E49)</f>
        <v>24</v>
      </c>
      <c r="F19" s="87">
        <f>IF(Indtastning!$E49=47,0,Indtastning!F49)</f>
        <v>1020</v>
      </c>
      <c r="G19" s="88">
        <f>Indtastning!G49</f>
        <v>0</v>
      </c>
      <c r="H19" s="94">
        <f>IF(Indtastning!$E49=47,0,Indtastning!H49)</f>
        <v>1020</v>
      </c>
      <c r="I19" s="89">
        <f>Indtastning!I49</f>
        <v>17</v>
      </c>
      <c r="J19" s="90">
        <f>IF(Indtastning!$E49=47,"",IF(Indtastning!J49="","",Indtastning!J49))</f>
        <v>10</v>
      </c>
      <c r="K19" s="91">
        <f>IF(Indtastning!$E49=47,"",IF(Indtastning!K49="","",Indtastning!K49))</f>
      </c>
      <c r="L19" s="91">
        <f>IF(Indtastning!$E49=47,"",IF(Indtastning!L49="","",Indtastning!L49))</f>
        <v>10</v>
      </c>
      <c r="M19" s="91">
        <f>IF(Indtastning!$E49=47,"",IF(Indtastning!M49="","",Indtastning!M49))</f>
        <v>10</v>
      </c>
      <c r="N19" s="90">
        <f>IF(Indtastning!$E49=47,"",IF(Indtastning!N49="","",Indtastning!N49))</f>
        <v>10</v>
      </c>
      <c r="O19" s="91">
        <f>IF(Indtastning!$E49=47,"",IF(Indtastning!O49="","",Indtastning!O49))</f>
      </c>
      <c r="P19" s="91">
        <f>IF(Indtastning!$E49=47,"",IF(Indtastning!P49="","",Indtastning!P49))</f>
      </c>
      <c r="Q19" s="91">
        <f>IF(Indtastning!$E49=47,"",IF(Indtastning!Q49="","",Indtastning!Q49))</f>
        <v>20</v>
      </c>
      <c r="R19" s="90">
        <f>IF(Indtastning!$E49=47,"",IF(Indtastning!R49="","",Indtastning!R49))</f>
        <v>10</v>
      </c>
      <c r="S19" s="91">
        <f>IF(Indtastning!$E49=47,"",IF(Indtastning!S49="","",Indtastning!S49))</f>
      </c>
      <c r="T19" s="91">
        <f>IF(Indtastning!$E49=47,"",IF(Indtastning!T49="","",Indtastning!T49))</f>
      </c>
      <c r="U19" s="91">
        <f>IF(Indtastning!$E49=47,"",IF(Indtastning!U49="","",Indtastning!U49))</f>
        <v>30</v>
      </c>
      <c r="V19" s="90">
        <f>IF(Indtastning!$E49=47,"",IF(Indtastning!V49="","",Indtastning!V49))</f>
        <v>40</v>
      </c>
      <c r="W19" s="91">
        <f>IF(Indtastning!$E49=47,"",IF(Indtastning!W49="","",Indtastning!W49))</f>
        <v>60</v>
      </c>
      <c r="X19" s="91">
        <f>IF(Indtastning!$E49=47,"",IF(Indtastning!X49="","",Indtastning!X49))</f>
      </c>
      <c r="Y19" s="91">
        <f>IF(Indtastning!$E49=47,"",IF(Indtastning!Y49="","",Indtastning!Y49))</f>
        <v>30</v>
      </c>
      <c r="Z19" s="90">
        <f>IF(Indtastning!$E49=47,"",IF(Indtastning!Z49="","",Indtastning!Z49))</f>
      </c>
      <c r="AA19" s="91">
        <f>IF(Indtastning!$E49=47,"",IF(Indtastning!AA49="","",Indtastning!AA49))</f>
        <v>40</v>
      </c>
      <c r="AB19" s="91">
        <f>IF(Indtastning!$E49=47,"",IF(Indtastning!AB49="","",Indtastning!AB49))</f>
        <v>50</v>
      </c>
      <c r="AC19" s="91">
        <f>IF(Indtastning!$E49=47,"",IF(Indtastning!AC49="","",Indtastning!AC49))</f>
        <v>50</v>
      </c>
      <c r="AD19" s="90">
        <f>IF(Indtastning!$E49=47,"",IF(Indtastning!AD49="","",Indtastning!AD49))</f>
        <v>100</v>
      </c>
      <c r="AE19" s="91">
        <f>IF(Indtastning!$E49=47,"",IF(Indtastning!AE49="","",Indtastning!AE49))</f>
      </c>
      <c r="AF19" s="91">
        <f>IF(Indtastning!$E49=47,"",IF(Indtastning!AF49="","",Indtastning!AF49))</f>
      </c>
      <c r="AG19" s="91">
        <f>IF(Indtastning!$E49=47,"",IF(Indtastning!AG49="","",Indtastning!AG49))</f>
      </c>
      <c r="AH19" s="90">
        <f>IF(Indtastning!$E49=47,"",IF(Indtastning!AH49="","",Indtastning!AH49))</f>
      </c>
      <c r="AI19" s="91">
        <f>IF(Indtastning!$E49=47,"",IF(Indtastning!AI49="","",Indtastning!AI49))</f>
        <v>50</v>
      </c>
      <c r="AJ19" s="91">
        <f>IF(Indtastning!$E49=47,"",IF(Indtastning!AJ49="","",Indtastning!AJ49))</f>
      </c>
      <c r="AK19" s="91">
        <f>IF(Indtastning!$E49=47,"",IF(Indtastning!AK49="","",Indtastning!AK49))</f>
      </c>
      <c r="AL19" s="90">
        <f>IF(Indtastning!$E49=47,"",IF(Indtastning!AL49="","",Indtastning!AL49))</f>
        <v>50</v>
      </c>
      <c r="AM19" s="91">
        <f>IF(Indtastning!$E49=47,"",IF(Indtastning!AM49="","",Indtastning!AM49))</f>
      </c>
      <c r="AN19" s="91">
        <f>IF(Indtastning!$E49=47,"",IF(Indtastning!AN49="","",Indtastning!AN49))</f>
      </c>
      <c r="AO19" s="91">
        <f>IF(Indtastning!$E49=47,"",IF(Indtastning!AO49="","",Indtastning!AO49))</f>
        <v>50</v>
      </c>
      <c r="AP19" s="90">
        <f>IF(Indtastning!$E49=47,"",IF(Indtastning!AP49="","",Indtastning!AP49))</f>
        <v>60</v>
      </c>
      <c r="AQ19" s="91">
        <f>IF(Indtastning!$E49=47,"",IF(Indtastning!AQ49="","",Indtastning!AQ49))</f>
      </c>
      <c r="AR19" s="91">
        <f>IF(Indtastning!$E49=47,"",IF(Indtastning!AR49="","",Indtastning!AR49))</f>
      </c>
      <c r="AS19" s="91">
        <f>IF(Indtastning!$E49=47,"",IF(Indtastning!AS49="","",Indtastning!AS49))</f>
        <v>60</v>
      </c>
      <c r="AT19" s="90">
        <f>IF(Indtastning!$E49=47,"",IF(Indtastning!AT49="","",Indtastning!AT49))</f>
        <v>60</v>
      </c>
      <c r="AU19" s="91">
        <f>IF(Indtastning!$E49=47,"",IF(Indtastning!AU49="","",Indtastning!AU49))</f>
      </c>
      <c r="AV19" s="91">
        <f>IF(Indtastning!$E49=47,"",IF(Indtastning!AV49="","",Indtastning!AV49))</f>
        <v>40</v>
      </c>
      <c r="AW19" s="91">
        <f>IF(Indtastning!$E49=47,"",IF(Indtastning!AW49="","",Indtastning!AW49))</f>
      </c>
      <c r="AX19" s="90">
        <f>IF(Indtastning!$E49=47,"",IF(Indtastning!AX49="","",Indtastning!AX49))</f>
      </c>
      <c r="AY19" s="91">
        <f>IF(Indtastning!$E49=47,"",IF(Indtastning!AY49="","",Indtastning!AY49))</f>
      </c>
      <c r="AZ19" s="91">
        <f>IF(Indtastning!$E49=47,"",IF(Indtastning!AZ49="","",Indtastning!AZ49))</f>
        <v>60</v>
      </c>
      <c r="BA19" s="91">
        <f>IF(Indtastning!$E49=47,"",IF(Indtastning!BA49="","",Indtastning!BA49))</f>
      </c>
      <c r="BB19" s="90">
        <f>IF(Indtastning!$E49=47,"",IF(Indtastning!BB49="","",Indtastning!BB49))</f>
      </c>
      <c r="BC19" s="91">
        <f>IF(Indtastning!$E49=47,"",IF(Indtastning!BC49="","",Indtastning!BC49))</f>
        <v>70</v>
      </c>
      <c r="BD19" s="91">
        <f>IF(Indtastning!$E49=47,"",IF(Indtastning!BD49="","",Indtastning!BD49))</f>
        <v>50</v>
      </c>
    </row>
    <row r="20" spans="1:56" ht="25.5">
      <c r="A20" s="21">
        <v>30</v>
      </c>
      <c r="B20" s="22" t="s">
        <v>74</v>
      </c>
      <c r="C20" s="23" t="s">
        <v>8</v>
      </c>
      <c r="D20" s="23" t="s">
        <v>50</v>
      </c>
      <c r="E20" s="92">
        <f>IF(Indtastning!$E39=47,0,Indtastning!E39)</f>
        <v>27</v>
      </c>
      <c r="F20" s="93">
        <f>IF(Indtastning!$E39=47,0,Indtastning!F39)</f>
        <v>1000</v>
      </c>
      <c r="G20" s="88">
        <f>Indtastning!G39</f>
        <v>20</v>
      </c>
      <c r="H20" s="94">
        <f>IF(Indtastning!$E39=47,0,Indtastning!H39)</f>
        <v>980</v>
      </c>
      <c r="I20" s="89">
        <f>Indtastning!I39</f>
        <v>0</v>
      </c>
      <c r="J20" s="95">
        <f>IF(Indtastning!$E39=47,"",IF(Indtastning!J39="","",Indtastning!J39))</f>
        <v>10</v>
      </c>
      <c r="K20" s="96">
        <f>IF(Indtastning!$E39=47,"",IF(Indtastning!K39="","",Indtastning!K39))</f>
        <v>10</v>
      </c>
      <c r="L20" s="96">
        <f>IF(Indtastning!$E39=47,"",IF(Indtastning!L39="","",Indtastning!L39))</f>
        <v>10</v>
      </c>
      <c r="M20" s="96">
        <f>IF(Indtastning!$E39=47,"",IF(Indtastning!M39="","",Indtastning!M39))</f>
        <v>10</v>
      </c>
      <c r="N20" s="95">
        <f>IF(Indtastning!$E39=47,"",IF(Indtastning!N39="","",Indtastning!N39))</f>
        <v>10</v>
      </c>
      <c r="O20" s="96">
        <f>IF(Indtastning!$E39=47,"",IF(Indtastning!O39="","",Indtastning!O39))</f>
        <v>10</v>
      </c>
      <c r="P20" s="96">
        <f>IF(Indtastning!$E39=47,"",IF(Indtastning!P39="","",Indtastning!P39))</f>
        <v>10</v>
      </c>
      <c r="Q20" s="96">
        <f>IF(Indtastning!$E39=47,"",IF(Indtastning!Q39="","",Indtastning!Q39))</f>
        <v>20</v>
      </c>
      <c r="R20" s="95">
        <f>IF(Indtastning!$E39=47,"",IF(Indtastning!R39="","",Indtastning!R39))</f>
        <v>10</v>
      </c>
      <c r="S20" s="96">
        <f>IF(Indtastning!$E39=47,"",IF(Indtastning!S39="","",Indtastning!S39))</f>
        <v>30</v>
      </c>
      <c r="T20" s="96">
        <f>IF(Indtastning!$E39=47,"",IF(Indtastning!T39="","",Indtastning!T39))</f>
      </c>
      <c r="U20" s="96">
        <f>IF(Indtastning!$E39=47,"",IF(Indtastning!U39="","",Indtastning!U39))</f>
        <v>30</v>
      </c>
      <c r="V20" s="95">
        <f>IF(Indtastning!$E39=47,"",IF(Indtastning!V39="","",Indtastning!V39))</f>
        <v>40</v>
      </c>
      <c r="W20" s="96">
        <f>IF(Indtastning!$E39=47,"",IF(Indtastning!W39="","",Indtastning!W39))</f>
      </c>
      <c r="X20" s="96">
        <f>IF(Indtastning!$E39=47,"",IF(Indtastning!X39="","",Indtastning!X39))</f>
        <v>40</v>
      </c>
      <c r="Y20" s="96">
        <f>IF(Indtastning!$E39=47,"",IF(Indtastning!Y39="","",Indtastning!Y39))</f>
      </c>
      <c r="Z20" s="95">
        <f>IF(Indtastning!$E39=47,"",IF(Indtastning!Z39="","",Indtastning!Z39))</f>
      </c>
      <c r="AA20" s="96">
        <f>IF(Indtastning!$E39=47,"",IF(Indtastning!AA39="","",Indtastning!AA39))</f>
        <v>40</v>
      </c>
      <c r="AB20" s="96">
        <f>IF(Indtastning!$E39=47,"",IF(Indtastning!AB39="","",Indtastning!AB39))</f>
      </c>
      <c r="AC20" s="96">
        <f>IF(Indtastning!$E39=47,"",IF(Indtastning!AC39="","",Indtastning!AC39))</f>
        <v>50</v>
      </c>
      <c r="AD20" s="95">
        <f>IF(Indtastning!$E39=47,"",IF(Indtastning!AD39="","",Indtastning!AD39))</f>
        <v>100</v>
      </c>
      <c r="AE20" s="96">
        <f>IF(Indtastning!$E39=47,"",IF(Indtastning!AE39="","",Indtastning!AE39))</f>
      </c>
      <c r="AF20" s="96">
        <f>IF(Indtastning!$E39=47,"",IF(Indtastning!AF39="","",Indtastning!AF39))</f>
      </c>
      <c r="AG20" s="96">
        <f>IF(Indtastning!$E39=47,"",IF(Indtastning!AG39="","",Indtastning!AG39))</f>
        <v>50</v>
      </c>
      <c r="AH20" s="95">
        <f>IF(Indtastning!$E39=47,"",IF(Indtastning!AH39="","",Indtastning!AH39))</f>
        <v>40</v>
      </c>
      <c r="AI20" s="96">
        <f>IF(Indtastning!$E39=47,"",IF(Indtastning!AI39="","",Indtastning!AI39))</f>
      </c>
      <c r="AJ20" s="96">
        <f>IF(Indtastning!$E39=47,"",IF(Indtastning!AJ39="","",Indtastning!AJ39))</f>
        <v>70</v>
      </c>
      <c r="AK20" s="96">
        <f>IF(Indtastning!$E39=47,"",IF(Indtastning!AK39="","",Indtastning!AK39))</f>
      </c>
      <c r="AL20" s="95">
        <f>IF(Indtastning!$E39=47,"",IF(Indtastning!AL39="","",Indtastning!AL39))</f>
        <v>50</v>
      </c>
      <c r="AM20" s="96">
        <f>IF(Indtastning!$E39=47,"",IF(Indtastning!AM39="","",Indtastning!AM39))</f>
      </c>
      <c r="AN20" s="96">
        <f>IF(Indtastning!$E39=47,"",IF(Indtastning!AN39="","",Indtastning!AN39))</f>
      </c>
      <c r="AO20" s="96">
        <f>IF(Indtastning!$E39=47,"",IF(Indtastning!AO39="","",Indtastning!AO39))</f>
        <v>50</v>
      </c>
      <c r="AP20" s="95">
        <f>IF(Indtastning!$E39=47,"",IF(Indtastning!AP39="","",Indtastning!AP39))</f>
      </c>
      <c r="AQ20" s="96">
        <f>IF(Indtastning!$E39=47,"",IF(Indtastning!AQ39="","",Indtastning!AQ39))</f>
      </c>
      <c r="AR20" s="96">
        <f>IF(Indtastning!$E39=47,"",IF(Indtastning!AR39="","",Indtastning!AR39))</f>
        <v>40</v>
      </c>
      <c r="AS20" s="96">
        <f>IF(Indtastning!$E39=47,"",IF(Indtastning!AS39="","",Indtastning!AS39))</f>
        <v>60</v>
      </c>
      <c r="AT20" s="95">
        <f>IF(Indtastning!$E39=47,"",IF(Indtastning!AT39="","",Indtastning!AT39))</f>
        <v>60</v>
      </c>
      <c r="AU20" s="96">
        <f>IF(Indtastning!$E39=47,"",IF(Indtastning!AU39="","",Indtastning!AU39))</f>
      </c>
      <c r="AV20" s="96">
        <f>IF(Indtastning!$E39=47,"",IF(Indtastning!AV39="","",Indtastning!AV39))</f>
        <v>40</v>
      </c>
      <c r="AW20" s="96">
        <f>IF(Indtastning!$E39=47,"",IF(Indtastning!AW39="","",Indtastning!AW39))</f>
      </c>
      <c r="AX20" s="95">
        <f>IF(Indtastning!$E39=47,"",IF(Indtastning!AX39="","",Indtastning!AX39))</f>
      </c>
      <c r="AY20" s="96">
        <f>IF(Indtastning!$E39=47,"",IF(Indtastning!AY39="","",Indtastning!AY39))</f>
      </c>
      <c r="AZ20" s="96">
        <f>IF(Indtastning!$E39=47,"",IF(Indtastning!AZ39="","",Indtastning!AZ39))</f>
        <v>60</v>
      </c>
      <c r="BA20" s="96">
        <f>IF(Indtastning!$E39=47,"",IF(Indtastning!BA39="","",Indtastning!BA39))</f>
      </c>
      <c r="BB20" s="95">
        <f>IF(Indtastning!$E39=47,"",IF(Indtastning!BB39="","",Indtastning!BB39))</f>
      </c>
      <c r="BC20" s="96">
        <f>IF(Indtastning!$E39=47,"",IF(Indtastning!BC39="","",Indtastning!BC39))</f>
      </c>
      <c r="BD20" s="96">
        <f>IF(Indtastning!$E39=47,"",IF(Indtastning!BD39="","",Indtastning!BD39))</f>
        <v>50</v>
      </c>
    </row>
    <row r="21" spans="1:56" ht="26.25" thickBot="1">
      <c r="A21" s="28">
        <v>24</v>
      </c>
      <c r="B21" s="29" t="s">
        <v>68</v>
      </c>
      <c r="C21" s="30" t="s">
        <v>30</v>
      </c>
      <c r="D21" s="30" t="s">
        <v>50</v>
      </c>
      <c r="E21" s="97">
        <f>IF(Indtastning!$E33=47,0,Indtastning!E33)</f>
        <v>27</v>
      </c>
      <c r="F21" s="98">
        <f>IF(Indtastning!$E33=47,0,Indtastning!F33)</f>
        <v>960</v>
      </c>
      <c r="G21" s="99">
        <f>Indtastning!G33</f>
        <v>10</v>
      </c>
      <c r="H21" s="100">
        <f>IF(Indtastning!$E33=47,0,Indtastning!H33)</f>
        <v>950</v>
      </c>
      <c r="I21" s="101">
        <f>Indtastning!I33</f>
        <v>0</v>
      </c>
      <c r="J21" s="102">
        <f>IF(Indtastning!$E33=47,"",IF(Indtastning!J33="","",Indtastning!J33))</f>
        <v>10</v>
      </c>
      <c r="K21" s="103">
        <f>IF(Indtastning!$E33=47,"",IF(Indtastning!K33="","",Indtastning!K33))</f>
        <v>10</v>
      </c>
      <c r="L21" s="103">
        <f>IF(Indtastning!$E33=47,"",IF(Indtastning!L33="","",Indtastning!L33))</f>
        <v>10</v>
      </c>
      <c r="M21" s="103">
        <f>IF(Indtastning!$E33=47,"",IF(Indtastning!M33="","",Indtastning!M33))</f>
        <v>10</v>
      </c>
      <c r="N21" s="102">
        <f>IF(Indtastning!$E33=47,"",IF(Indtastning!N33="","",Indtastning!N33))</f>
        <v>10</v>
      </c>
      <c r="O21" s="103">
        <f>IF(Indtastning!$E33=47,"",IF(Indtastning!O33="","",Indtastning!O33))</f>
        <v>10</v>
      </c>
      <c r="P21" s="103">
        <f>IF(Indtastning!$E33=47,"",IF(Indtastning!P33="","",Indtastning!P33))</f>
      </c>
      <c r="Q21" s="103">
        <f>IF(Indtastning!$E33=47,"",IF(Indtastning!Q33="","",Indtastning!Q33))</f>
        <v>20</v>
      </c>
      <c r="R21" s="102">
        <f>IF(Indtastning!$E33=47,"",IF(Indtastning!R33="","",Indtastning!R33))</f>
        <v>10</v>
      </c>
      <c r="S21" s="103">
        <f>IF(Indtastning!$E33=47,"",IF(Indtastning!S33="","",Indtastning!S33))</f>
        <v>30</v>
      </c>
      <c r="T21" s="103">
        <f>IF(Indtastning!$E33=47,"",IF(Indtastning!T33="","",Indtastning!T33))</f>
      </c>
      <c r="U21" s="103">
        <f>IF(Indtastning!$E33=47,"",IF(Indtastning!U33="","",Indtastning!U33))</f>
        <v>30</v>
      </c>
      <c r="V21" s="102">
        <f>IF(Indtastning!$E33=47,"",IF(Indtastning!V33="","",Indtastning!V33))</f>
        <v>40</v>
      </c>
      <c r="W21" s="103">
        <f>IF(Indtastning!$E33=47,"",IF(Indtastning!W33="","",Indtastning!W33))</f>
        <v>60</v>
      </c>
      <c r="X21" s="103">
        <f>IF(Indtastning!$E33=47,"",IF(Indtastning!X33="","",Indtastning!X33))</f>
      </c>
      <c r="Y21" s="103">
        <f>IF(Indtastning!$E33=47,"",IF(Indtastning!Y33="","",Indtastning!Y33))</f>
        <v>30</v>
      </c>
      <c r="Z21" s="102">
        <f>IF(Indtastning!$E33=47,"",IF(Indtastning!Z33="","",Indtastning!Z33))</f>
      </c>
      <c r="AA21" s="103">
        <f>IF(Indtastning!$E33=47,"",IF(Indtastning!AA33="","",Indtastning!AA33))</f>
        <v>40</v>
      </c>
      <c r="AB21" s="103">
        <f>IF(Indtastning!$E33=47,"",IF(Indtastning!AB33="","",Indtastning!AB33))</f>
        <v>50</v>
      </c>
      <c r="AC21" s="103">
        <f>IF(Indtastning!$E33=47,"",IF(Indtastning!AC33="","",Indtastning!AC33))</f>
        <v>50</v>
      </c>
      <c r="AD21" s="102">
        <f>IF(Indtastning!$E33=47,"",IF(Indtastning!AD33="","",Indtastning!AD33))</f>
      </c>
      <c r="AE21" s="103">
        <f>IF(Indtastning!$E33=47,"",IF(Indtastning!AE33="","",Indtastning!AE33))</f>
      </c>
      <c r="AF21" s="103">
        <f>IF(Indtastning!$E33=47,"",IF(Indtastning!AF33="","",Indtastning!AF33))</f>
      </c>
      <c r="AG21" s="103">
        <f>IF(Indtastning!$E33=47,"",IF(Indtastning!AG33="","",Indtastning!AG33))</f>
        <v>50</v>
      </c>
      <c r="AH21" s="102">
        <f>IF(Indtastning!$E33=47,"",IF(Indtastning!AH33="","",Indtastning!AH33))</f>
        <v>40</v>
      </c>
      <c r="AI21" s="103">
        <f>IF(Indtastning!$E33=47,"",IF(Indtastning!AI33="","",Indtastning!AI33))</f>
        <v>50</v>
      </c>
      <c r="AJ21" s="103">
        <f>IF(Indtastning!$E33=47,"",IF(Indtastning!AJ33="","",Indtastning!AJ33))</f>
      </c>
      <c r="AK21" s="103">
        <f>IF(Indtastning!$E33=47,"",IF(Indtastning!AK33="","",Indtastning!AK33))</f>
      </c>
      <c r="AL21" s="102">
        <f>IF(Indtastning!$E33=47,"",IF(Indtastning!AL33="","",Indtastning!AL33))</f>
      </c>
      <c r="AM21" s="103">
        <f>IF(Indtastning!$E33=47,"",IF(Indtastning!AM33="","",Indtastning!AM33))</f>
        <v>50</v>
      </c>
      <c r="AN21" s="103">
        <f>IF(Indtastning!$E33=47,"",IF(Indtastning!AN33="","",Indtastning!AN33))</f>
      </c>
      <c r="AO21" s="103">
        <f>IF(Indtastning!$E33=47,"",IF(Indtastning!AO33="","",Indtastning!AO33))</f>
        <v>50</v>
      </c>
      <c r="AP21" s="102">
        <f>IF(Indtastning!$E33=47,"",IF(Indtastning!AP33="","",Indtastning!AP33))</f>
        <v>60</v>
      </c>
      <c r="AQ21" s="103">
        <f>IF(Indtastning!$E33=47,"",IF(Indtastning!AQ33="","",Indtastning!AQ33))</f>
      </c>
      <c r="AR21" s="103">
        <f>IF(Indtastning!$E33=47,"",IF(Indtastning!AR33="","",Indtastning!AR33))</f>
        <v>40</v>
      </c>
      <c r="AS21" s="103">
        <f>IF(Indtastning!$E33=47,"",IF(Indtastning!AS33="","",Indtastning!AS33))</f>
      </c>
      <c r="AT21" s="102">
        <f>IF(Indtastning!$E33=47,"",IF(Indtastning!AT33="","",Indtastning!AT33))</f>
      </c>
      <c r="AU21" s="103">
        <f>IF(Indtastning!$E33=47,"",IF(Indtastning!AU33="","",Indtastning!AU33))</f>
      </c>
      <c r="AV21" s="103">
        <f>IF(Indtastning!$E33=47,"",IF(Indtastning!AV33="","",Indtastning!AV33))</f>
        <v>40</v>
      </c>
      <c r="AW21" s="103">
        <f>IF(Indtastning!$E33=47,"",IF(Indtastning!AW33="","",Indtastning!AW33))</f>
      </c>
      <c r="AX21" s="102">
        <f>IF(Indtastning!$E33=47,"",IF(Indtastning!AX33="","",Indtastning!AX33))</f>
      </c>
      <c r="AY21" s="103">
        <f>IF(Indtastning!$E33=47,"",IF(Indtastning!AY33="","",Indtastning!AY33))</f>
      </c>
      <c r="AZ21" s="103">
        <f>IF(Indtastning!$E33=47,"",IF(Indtastning!AZ33="","",Indtastning!AZ33))</f>
        <v>60</v>
      </c>
      <c r="BA21" s="103">
        <f>IF(Indtastning!$E33=47,"",IF(Indtastning!BA33="","",Indtastning!BA33))</f>
        <v>60</v>
      </c>
      <c r="BB21" s="102">
        <f>IF(Indtastning!$E33=47,"",IF(Indtastning!BB33="","",Indtastning!BB33))</f>
        <v>40</v>
      </c>
      <c r="BC21" s="103">
        <f>IF(Indtastning!$E33=47,"",IF(Indtastning!BC33="","",Indtastning!BC33))</f>
      </c>
      <c r="BD21" s="103">
        <f>IF(Indtastning!$E33=47,"",IF(Indtastning!BD33="","",Indtastning!BD33))</f>
      </c>
    </row>
    <row r="22" spans="1:56" ht="25.5">
      <c r="A22" s="14">
        <v>19</v>
      </c>
      <c r="B22" s="15" t="s">
        <v>64</v>
      </c>
      <c r="C22" s="16" t="s">
        <v>9</v>
      </c>
      <c r="D22" s="16" t="s">
        <v>26</v>
      </c>
      <c r="E22" s="86">
        <f>IF(Indtastning!$E28=47,0,Indtastning!E28)</f>
        <v>26</v>
      </c>
      <c r="F22" s="87">
        <f>IF(Indtastning!$E28=47,0,Indtastning!F28)</f>
        <v>910</v>
      </c>
      <c r="G22" s="88">
        <f>Indtastning!G28</f>
        <v>0</v>
      </c>
      <c r="H22" s="94">
        <f>IF(Indtastning!$E28=47,0,Indtastning!H28)</f>
        <v>910</v>
      </c>
      <c r="I22" s="89">
        <f>Indtastning!I28</f>
        <v>11</v>
      </c>
      <c r="J22" s="90">
        <f>IF(Indtastning!$E28=47,"",IF(Indtastning!J28="","",Indtastning!J28))</f>
        <v>10</v>
      </c>
      <c r="K22" s="91">
        <f>IF(Indtastning!$E28=47,"",IF(Indtastning!K28="","",Indtastning!K28))</f>
        <v>10</v>
      </c>
      <c r="L22" s="91">
        <f>IF(Indtastning!$E28=47,"",IF(Indtastning!L28="","",Indtastning!L28))</f>
        <v>10</v>
      </c>
      <c r="M22" s="91">
        <f>IF(Indtastning!$E28=47,"",IF(Indtastning!M28="","",Indtastning!M28))</f>
        <v>10</v>
      </c>
      <c r="N22" s="90">
        <f>IF(Indtastning!$E28=47,"",IF(Indtastning!N28="","",Indtastning!N28))</f>
        <v>10</v>
      </c>
      <c r="O22" s="91">
        <f>IF(Indtastning!$E28=47,"",IF(Indtastning!O28="","",Indtastning!O28))</f>
        <v>10</v>
      </c>
      <c r="P22" s="91">
        <f>IF(Indtastning!$E28=47,"",IF(Indtastning!P28="","",Indtastning!P28))</f>
        <v>10</v>
      </c>
      <c r="Q22" s="91">
        <f>IF(Indtastning!$E28=47,"",IF(Indtastning!Q28="","",Indtastning!Q28))</f>
        <v>20</v>
      </c>
      <c r="R22" s="90">
        <f>IF(Indtastning!$E28=47,"",IF(Indtastning!R28="","",Indtastning!R28))</f>
        <v>10</v>
      </c>
      <c r="S22" s="91">
        <f>IF(Indtastning!$E28=47,"",IF(Indtastning!S28="","",Indtastning!S28))</f>
        <v>30</v>
      </c>
      <c r="T22" s="91">
        <f>IF(Indtastning!$E28=47,"",IF(Indtastning!T28="","",Indtastning!T28))</f>
      </c>
      <c r="U22" s="91">
        <f>IF(Indtastning!$E28=47,"",IF(Indtastning!U28="","",Indtastning!U28))</f>
        <v>30</v>
      </c>
      <c r="V22" s="90">
        <f>IF(Indtastning!$E28=47,"",IF(Indtastning!V28="","",Indtastning!V28))</f>
        <v>40</v>
      </c>
      <c r="W22" s="91">
        <f>IF(Indtastning!$E28=47,"",IF(Indtastning!W28="","",Indtastning!W28))</f>
        <v>60</v>
      </c>
      <c r="X22" s="91">
        <f>IF(Indtastning!$E28=47,"",IF(Indtastning!X28="","",Indtastning!X28))</f>
        <v>40</v>
      </c>
      <c r="Y22" s="91">
        <f>IF(Indtastning!$E28=47,"",IF(Indtastning!Y28="","",Indtastning!Y28))</f>
      </c>
      <c r="Z22" s="90">
        <f>IF(Indtastning!$E28=47,"",IF(Indtastning!Z28="","",Indtastning!Z28))</f>
      </c>
      <c r="AA22" s="91">
        <f>IF(Indtastning!$E28=47,"",IF(Indtastning!AA28="","",Indtastning!AA28))</f>
      </c>
      <c r="AB22" s="91">
        <f>IF(Indtastning!$E28=47,"",IF(Indtastning!AB28="","",Indtastning!AB28))</f>
      </c>
      <c r="AC22" s="91">
        <f>IF(Indtastning!$E28=47,"",IF(Indtastning!AC28="","",Indtastning!AC28))</f>
        <v>50</v>
      </c>
      <c r="AD22" s="90">
        <f>IF(Indtastning!$E28=47,"",IF(Indtastning!AD28="","",Indtastning!AD28))</f>
      </c>
      <c r="AE22" s="91">
        <f>IF(Indtastning!$E28=47,"",IF(Indtastning!AE28="","",Indtastning!AE28))</f>
        <v>50</v>
      </c>
      <c r="AF22" s="91">
        <f>IF(Indtastning!$E28=47,"",IF(Indtastning!AF28="","",Indtastning!AF28))</f>
        <v>60</v>
      </c>
      <c r="AG22" s="91">
        <f>IF(Indtastning!$E28=47,"",IF(Indtastning!AG28="","",Indtastning!AG28))</f>
      </c>
      <c r="AH22" s="90">
        <f>IF(Indtastning!$E28=47,"",IF(Indtastning!AH28="","",Indtastning!AH28))</f>
      </c>
      <c r="AI22" s="91">
        <f>IF(Indtastning!$E28=47,"",IF(Indtastning!AI28="","",Indtastning!AI28))</f>
        <v>50</v>
      </c>
      <c r="AJ22" s="91">
        <f>IF(Indtastning!$E28=47,"",IF(Indtastning!AJ28="","",Indtastning!AJ28))</f>
        <v>70</v>
      </c>
      <c r="AK22" s="91">
        <f>IF(Indtastning!$E28=47,"",IF(Indtastning!AK28="","",Indtastning!AK28))</f>
        <v>40</v>
      </c>
      <c r="AL22" s="90">
        <f>IF(Indtastning!$E28=47,"",IF(Indtastning!AL28="","",Indtastning!AL28))</f>
        <v>50</v>
      </c>
      <c r="AM22" s="91">
        <f>IF(Indtastning!$E28=47,"",IF(Indtastning!AM28="","",Indtastning!AM28))</f>
      </c>
      <c r="AN22" s="91">
        <f>IF(Indtastning!$E28=47,"",IF(Indtastning!AN28="","",Indtastning!AN28))</f>
      </c>
      <c r="AO22" s="91">
        <f>IF(Indtastning!$E28=47,"",IF(Indtastning!AO28="","",Indtastning!AO28))</f>
        <v>50</v>
      </c>
      <c r="AP22" s="90">
        <f>IF(Indtastning!$E28=47,"",IF(Indtastning!AP28="","",Indtastning!AP28))</f>
        <v>60</v>
      </c>
      <c r="AQ22" s="91">
        <f>IF(Indtastning!$E28=47,"",IF(Indtastning!AQ28="","",Indtastning!AQ28))</f>
        <v>50</v>
      </c>
      <c r="AR22" s="91">
        <f>IF(Indtastning!$E28=47,"",IF(Indtastning!AR28="","",Indtastning!AR28))</f>
        <v>40</v>
      </c>
      <c r="AS22" s="91">
        <f>IF(Indtastning!$E28=47,"",IF(Indtastning!AS28="","",Indtastning!AS28))</f>
      </c>
      <c r="AT22" s="90">
        <f>IF(Indtastning!$E28=47,"",IF(Indtastning!AT28="","",Indtastning!AT28))</f>
      </c>
      <c r="AU22" s="91">
        <f>IF(Indtastning!$E28=47,"",IF(Indtastning!AU28="","",Indtastning!AU28))</f>
      </c>
      <c r="AV22" s="91">
        <f>IF(Indtastning!$E28=47,"",IF(Indtastning!AV28="","",Indtastning!AV28))</f>
        <v>40</v>
      </c>
      <c r="AW22" s="91">
        <f>IF(Indtastning!$E28=47,"",IF(Indtastning!AW28="","",Indtastning!AW28))</f>
      </c>
      <c r="AX22" s="90">
        <f>IF(Indtastning!$E28=47,"",IF(Indtastning!AX28="","",Indtastning!AX28))</f>
      </c>
      <c r="AY22" s="91">
        <f>IF(Indtastning!$E28=47,"",IF(Indtastning!AY28="","",Indtastning!AY28))</f>
      </c>
      <c r="AZ22" s="91">
        <f>IF(Indtastning!$E28=47,"",IF(Indtastning!AZ28="","",Indtastning!AZ28))</f>
      </c>
      <c r="BA22" s="91">
        <f>IF(Indtastning!$E28=47,"",IF(Indtastning!BA28="","",Indtastning!BA28))</f>
      </c>
      <c r="BB22" s="90">
        <f>IF(Indtastning!$E28=47,"",IF(Indtastning!BB28="","",Indtastning!BB28))</f>
      </c>
      <c r="BC22" s="91">
        <f>IF(Indtastning!$E28=47,"",IF(Indtastning!BC28="","",Indtastning!BC28))</f>
      </c>
      <c r="BD22" s="91">
        <f>IF(Indtastning!$E28=47,"",IF(Indtastning!BD28="","",Indtastning!BD28))</f>
      </c>
    </row>
    <row r="23" spans="1:56" ht="25.5">
      <c r="A23" s="21">
        <v>25</v>
      </c>
      <c r="B23" s="22" t="s">
        <v>69</v>
      </c>
      <c r="C23" s="23" t="s">
        <v>70</v>
      </c>
      <c r="D23" s="23" t="s">
        <v>50</v>
      </c>
      <c r="E23" s="92">
        <f>IF(Indtastning!$E34=47,0,Indtastning!E34)</f>
        <v>25</v>
      </c>
      <c r="F23" s="93">
        <f>IF(Indtastning!$E34=47,0,Indtastning!F34)</f>
        <v>900</v>
      </c>
      <c r="G23" s="88">
        <f>Indtastning!G34</f>
        <v>5</v>
      </c>
      <c r="H23" s="94">
        <f>IF(Indtastning!$E34=47,0,Indtastning!H34)</f>
        <v>895</v>
      </c>
      <c r="I23" s="89">
        <f>Indtastning!I34</f>
        <v>23</v>
      </c>
      <c r="J23" s="95">
        <f>IF(Indtastning!$E34=47,"",IF(Indtastning!J34="","",Indtastning!J34))</f>
        <v>10</v>
      </c>
      <c r="K23" s="96">
        <f>IF(Indtastning!$E34=47,"",IF(Indtastning!K34="","",Indtastning!K34))</f>
        <v>10</v>
      </c>
      <c r="L23" s="96">
        <f>IF(Indtastning!$E34=47,"",IF(Indtastning!L34="","",Indtastning!L34))</f>
        <v>10</v>
      </c>
      <c r="M23" s="96">
        <f>IF(Indtastning!$E34=47,"",IF(Indtastning!M34="","",Indtastning!M34))</f>
        <v>10</v>
      </c>
      <c r="N23" s="95">
        <f>IF(Indtastning!$E34=47,"",IF(Indtastning!N34="","",Indtastning!N34))</f>
        <v>10</v>
      </c>
      <c r="O23" s="96">
        <f>IF(Indtastning!$E34=47,"",IF(Indtastning!O34="","",Indtastning!O34))</f>
        <v>10</v>
      </c>
      <c r="P23" s="96">
        <f>IF(Indtastning!$E34=47,"",IF(Indtastning!P34="","",Indtastning!P34))</f>
        <v>10</v>
      </c>
      <c r="Q23" s="96">
        <f>IF(Indtastning!$E34=47,"",IF(Indtastning!Q34="","",Indtastning!Q34))</f>
        <v>20</v>
      </c>
      <c r="R23" s="95">
        <f>IF(Indtastning!$E34=47,"",IF(Indtastning!R34="","",Indtastning!R34))</f>
      </c>
      <c r="S23" s="96">
        <f>IF(Indtastning!$E34=47,"",IF(Indtastning!S34="","",Indtastning!S34))</f>
        <v>30</v>
      </c>
      <c r="T23" s="96">
        <f>IF(Indtastning!$E34=47,"",IF(Indtastning!T34="","",Indtastning!T34))</f>
      </c>
      <c r="U23" s="96">
        <f>IF(Indtastning!$E34=47,"",IF(Indtastning!U34="","",Indtastning!U34))</f>
      </c>
      <c r="V23" s="95">
        <f>IF(Indtastning!$E34=47,"",IF(Indtastning!V34="","",Indtastning!V34))</f>
        <v>40</v>
      </c>
      <c r="W23" s="96">
        <f>IF(Indtastning!$E34=47,"",IF(Indtastning!W34="","",Indtastning!W34))</f>
        <v>60</v>
      </c>
      <c r="X23" s="96">
        <f>IF(Indtastning!$E34=47,"",IF(Indtastning!X34="","",Indtastning!X34))</f>
      </c>
      <c r="Y23" s="96">
        <f>IF(Indtastning!$E34=47,"",IF(Indtastning!Y34="","",Indtastning!Y34))</f>
      </c>
      <c r="Z23" s="95">
        <f>IF(Indtastning!$E34=47,"",IF(Indtastning!Z34="","",Indtastning!Z34))</f>
      </c>
      <c r="AA23" s="96">
        <f>IF(Indtastning!$E34=47,"",IF(Indtastning!AA34="","",Indtastning!AA34))</f>
      </c>
      <c r="AB23" s="96">
        <f>IF(Indtastning!$E34=47,"",IF(Indtastning!AB34="","",Indtastning!AB34))</f>
        <v>50</v>
      </c>
      <c r="AC23" s="96">
        <f>IF(Indtastning!$E34=47,"",IF(Indtastning!AC34="","",Indtastning!AC34))</f>
        <v>50</v>
      </c>
      <c r="AD23" s="95">
        <f>IF(Indtastning!$E34=47,"",IF(Indtastning!AD34="","",Indtastning!AD34))</f>
      </c>
      <c r="AE23" s="96">
        <f>IF(Indtastning!$E34=47,"",IF(Indtastning!AE34="","",Indtastning!AE34))</f>
      </c>
      <c r="AF23" s="96">
        <f>IF(Indtastning!$E34=47,"",IF(Indtastning!AF34="","",Indtastning!AF34))</f>
      </c>
      <c r="AG23" s="96">
        <f>IF(Indtastning!$E34=47,"",IF(Indtastning!AG34="","",Indtastning!AG34))</f>
        <v>50</v>
      </c>
      <c r="AH23" s="95">
        <f>IF(Indtastning!$E34=47,"",IF(Indtastning!AH34="","",Indtastning!AH34))</f>
        <v>40</v>
      </c>
      <c r="AI23" s="96">
        <f>IF(Indtastning!$E34=47,"",IF(Indtastning!AI34="","",Indtastning!AI34))</f>
        <v>50</v>
      </c>
      <c r="AJ23" s="96">
        <f>IF(Indtastning!$E34=47,"",IF(Indtastning!AJ34="","",Indtastning!AJ34))</f>
      </c>
      <c r="AK23" s="96">
        <f>IF(Indtastning!$E34=47,"",IF(Indtastning!AK34="","",Indtastning!AK34))</f>
      </c>
      <c r="AL23" s="95">
        <f>IF(Indtastning!$E34=47,"",IF(Indtastning!AL34="","",Indtastning!AL34))</f>
        <v>50</v>
      </c>
      <c r="AM23" s="96">
        <f>IF(Indtastning!$E34=47,"",IF(Indtastning!AM34="","",Indtastning!AM34))</f>
      </c>
      <c r="AN23" s="96">
        <f>IF(Indtastning!$E34=47,"",IF(Indtastning!AN34="","",Indtastning!AN34))</f>
      </c>
      <c r="AO23" s="96">
        <f>IF(Indtastning!$E34=47,"",IF(Indtastning!AO34="","",Indtastning!AO34))</f>
        <v>50</v>
      </c>
      <c r="AP23" s="95">
        <f>IF(Indtastning!$E34=47,"",IF(Indtastning!AP34="","",Indtastning!AP34))</f>
        <v>60</v>
      </c>
      <c r="AQ23" s="96">
        <f>IF(Indtastning!$E34=47,"",IF(Indtastning!AQ34="","",Indtastning!AQ34))</f>
        <v>50</v>
      </c>
      <c r="AR23" s="96">
        <f>IF(Indtastning!$E34=47,"",IF(Indtastning!AR34="","",Indtastning!AR34))</f>
        <v>40</v>
      </c>
      <c r="AS23" s="96">
        <f>IF(Indtastning!$E34=47,"",IF(Indtastning!AS34="","",Indtastning!AS34))</f>
      </c>
      <c r="AT23" s="95">
        <f>IF(Indtastning!$E34=47,"",IF(Indtastning!AT34="","",Indtastning!AT34))</f>
      </c>
      <c r="AU23" s="96">
        <f>IF(Indtastning!$E34=47,"",IF(Indtastning!AU34="","",Indtastning!AU34))</f>
        <v>50</v>
      </c>
      <c r="AV23" s="96">
        <f>IF(Indtastning!$E34=47,"",IF(Indtastning!AV34="","",Indtastning!AV34))</f>
        <v>40</v>
      </c>
      <c r="AW23" s="96">
        <f>IF(Indtastning!$E34=47,"",IF(Indtastning!AW34="","",Indtastning!AW34))</f>
        <v>50</v>
      </c>
      <c r="AX23" s="95">
        <f>IF(Indtastning!$E34=47,"",IF(Indtastning!AX34="","",Indtastning!AX34))</f>
        <v>50</v>
      </c>
      <c r="AY23" s="96">
        <f>IF(Indtastning!$E34=47,"",IF(Indtastning!AY34="","",Indtastning!AY34))</f>
      </c>
      <c r="AZ23" s="96">
        <f>IF(Indtastning!$E34=47,"",IF(Indtastning!AZ34="","",Indtastning!AZ34))</f>
      </c>
      <c r="BA23" s="96">
        <f>IF(Indtastning!$E34=47,"",IF(Indtastning!BA34="","",Indtastning!BA34))</f>
      </c>
      <c r="BB23" s="95">
        <f>IF(Indtastning!$E34=47,"",IF(Indtastning!BB34="","",Indtastning!BB34))</f>
      </c>
      <c r="BC23" s="96">
        <f>IF(Indtastning!$E34=47,"",IF(Indtastning!BC34="","",Indtastning!BC34))</f>
      </c>
      <c r="BD23" s="96">
        <f>IF(Indtastning!$E34=47,"",IF(Indtastning!BD34="","",Indtastning!BD34))</f>
      </c>
    </row>
    <row r="24" spans="1:56" ht="26.25" thickBot="1">
      <c r="A24" s="28">
        <v>3</v>
      </c>
      <c r="B24" s="29" t="s">
        <v>48</v>
      </c>
      <c r="C24" s="30" t="s">
        <v>7</v>
      </c>
      <c r="D24" s="30" t="s">
        <v>47</v>
      </c>
      <c r="E24" s="97">
        <f>IF(Indtastning!$E12=47,0,Indtastning!E12)</f>
        <v>25</v>
      </c>
      <c r="F24" s="98">
        <f>IF(Indtastning!$E12=47,0,Indtastning!F12)</f>
        <v>910</v>
      </c>
      <c r="G24" s="99">
        <f>Indtastning!G12</f>
        <v>40</v>
      </c>
      <c r="H24" s="100">
        <f>IF(Indtastning!$E12=47,0,Indtastning!H12)</f>
        <v>870</v>
      </c>
      <c r="I24" s="101">
        <f>Indtastning!I12</f>
        <v>0</v>
      </c>
      <c r="J24" s="102">
        <f>IF(Indtastning!$E12=47,"",IF(Indtastning!J12="","",Indtastning!J12))</f>
        <v>10</v>
      </c>
      <c r="K24" s="103">
        <f>IF(Indtastning!$E12=47,"",IF(Indtastning!K12="","",Indtastning!K12))</f>
        <v>10</v>
      </c>
      <c r="L24" s="103">
        <f>IF(Indtastning!$E12=47,"",IF(Indtastning!L12="","",Indtastning!L12))</f>
        <v>10</v>
      </c>
      <c r="M24" s="103">
        <f>IF(Indtastning!$E12=47,"",IF(Indtastning!M12="","",Indtastning!M12))</f>
        <v>10</v>
      </c>
      <c r="N24" s="102">
        <f>IF(Indtastning!$E12=47,"",IF(Indtastning!N12="","",Indtastning!N12))</f>
      </c>
      <c r="O24" s="103">
        <f>IF(Indtastning!$E12=47,"",IF(Indtastning!O12="","",Indtastning!O12))</f>
        <v>10</v>
      </c>
      <c r="P24" s="103">
        <f>IF(Indtastning!$E12=47,"",IF(Indtastning!P12="","",Indtastning!P12))</f>
        <v>10</v>
      </c>
      <c r="Q24" s="103">
        <f>IF(Indtastning!$E12=47,"",IF(Indtastning!Q12="","",Indtastning!Q12))</f>
        <v>20</v>
      </c>
      <c r="R24" s="102">
        <f>IF(Indtastning!$E12=47,"",IF(Indtastning!R12="","",Indtastning!R12))</f>
        <v>10</v>
      </c>
      <c r="S24" s="103">
        <f>IF(Indtastning!$E12=47,"",IF(Indtastning!S12="","",Indtastning!S12))</f>
        <v>30</v>
      </c>
      <c r="T24" s="103">
        <f>IF(Indtastning!$E12=47,"",IF(Indtastning!T12="","",Indtastning!T12))</f>
      </c>
      <c r="U24" s="103">
        <f>IF(Indtastning!$E12=47,"",IF(Indtastning!U12="","",Indtastning!U12))</f>
        <v>30</v>
      </c>
      <c r="V24" s="102">
        <f>IF(Indtastning!$E12=47,"",IF(Indtastning!V12="","",Indtastning!V12))</f>
        <v>40</v>
      </c>
      <c r="W24" s="103">
        <f>IF(Indtastning!$E12=47,"",IF(Indtastning!W12="","",Indtastning!W12))</f>
      </c>
      <c r="X24" s="103">
        <f>IF(Indtastning!$E12=47,"",IF(Indtastning!X12="","",Indtastning!X12))</f>
      </c>
      <c r="Y24" s="103">
        <f>IF(Indtastning!$E12=47,"",IF(Indtastning!Y12="","",Indtastning!Y12))</f>
      </c>
      <c r="Z24" s="102">
        <f>IF(Indtastning!$E12=47,"",IF(Indtastning!Z12="","",Indtastning!Z12))</f>
      </c>
      <c r="AA24" s="103">
        <f>IF(Indtastning!$E12=47,"",IF(Indtastning!AA12="","",Indtastning!AA12))</f>
        <v>40</v>
      </c>
      <c r="AB24" s="103">
        <f>IF(Indtastning!$E12=47,"",IF(Indtastning!AB12="","",Indtastning!AB12))</f>
        <v>50</v>
      </c>
      <c r="AC24" s="103">
        <f>IF(Indtastning!$E12=47,"",IF(Indtastning!AC12="","",Indtastning!AC12))</f>
        <v>50</v>
      </c>
      <c r="AD24" s="102">
        <f>IF(Indtastning!$E12=47,"",IF(Indtastning!AD12="","",Indtastning!AD12))</f>
      </c>
      <c r="AE24" s="103">
        <f>IF(Indtastning!$E12=47,"",IF(Indtastning!AE12="","",Indtastning!AE12))</f>
      </c>
      <c r="AF24" s="103">
        <f>IF(Indtastning!$E12=47,"",IF(Indtastning!AF12="","",Indtastning!AF12))</f>
      </c>
      <c r="AG24" s="103">
        <f>IF(Indtastning!$E12=47,"",IF(Indtastning!AG12="","",Indtastning!AG12))</f>
        <v>50</v>
      </c>
      <c r="AH24" s="102">
        <f>IF(Indtastning!$E12=47,"",IF(Indtastning!AH12="","",Indtastning!AH12))</f>
        <v>40</v>
      </c>
      <c r="AI24" s="103">
        <f>IF(Indtastning!$E12=47,"",IF(Indtastning!AI12="","",Indtastning!AI12))</f>
      </c>
      <c r="AJ24" s="103">
        <f>IF(Indtastning!$E12=47,"",IF(Indtastning!AJ12="","",Indtastning!AJ12))</f>
        <v>70</v>
      </c>
      <c r="AK24" s="103">
        <f>IF(Indtastning!$E12=47,"",IF(Indtastning!AK12="","",Indtastning!AK12))</f>
      </c>
      <c r="AL24" s="102">
        <f>IF(Indtastning!$E12=47,"",IF(Indtastning!AL12="","",Indtastning!AL12))</f>
      </c>
      <c r="AM24" s="103">
        <f>IF(Indtastning!$E12=47,"",IF(Indtastning!AM12="","",Indtastning!AM12))</f>
        <v>50</v>
      </c>
      <c r="AN24" s="103">
        <f>IF(Indtastning!$E12=47,"",IF(Indtastning!AN12="","",Indtastning!AN12))</f>
      </c>
      <c r="AO24" s="103">
        <f>IF(Indtastning!$E12=47,"",IF(Indtastning!AO12="","",Indtastning!AO12))</f>
      </c>
      <c r="AP24" s="102">
        <f>IF(Indtastning!$E12=47,"",IF(Indtastning!AP12="","",Indtastning!AP12))</f>
      </c>
      <c r="AQ24" s="103">
        <f>IF(Indtastning!$E12=47,"",IF(Indtastning!AQ12="","",Indtastning!AQ12))</f>
      </c>
      <c r="AR24" s="103">
        <f>IF(Indtastning!$E12=47,"",IF(Indtastning!AR12="","",Indtastning!AR12))</f>
        <v>40</v>
      </c>
      <c r="AS24" s="103">
        <f>IF(Indtastning!$E12=47,"",IF(Indtastning!AS12="","",Indtastning!AS12))</f>
      </c>
      <c r="AT24" s="102">
        <f>IF(Indtastning!$E12=47,"",IF(Indtastning!AT12="","",Indtastning!AT12))</f>
      </c>
      <c r="AU24" s="103">
        <f>IF(Indtastning!$E12=47,"",IF(Indtastning!AU12="","",Indtastning!AU12))</f>
        <v>50</v>
      </c>
      <c r="AV24" s="103">
        <f>IF(Indtastning!$E12=47,"",IF(Indtastning!AV12="","",Indtastning!AV12))</f>
        <v>40</v>
      </c>
      <c r="AW24" s="103">
        <f>IF(Indtastning!$E12=47,"",IF(Indtastning!AW12="","",Indtastning!AW12))</f>
      </c>
      <c r="AX24" s="102">
        <f>IF(Indtastning!$E12=47,"",IF(Indtastning!AX12="","",Indtastning!AX12))</f>
        <v>50</v>
      </c>
      <c r="AY24" s="103">
        <f>IF(Indtastning!$E12=47,"",IF(Indtastning!AY12="","",Indtastning!AY12))</f>
        <v>80</v>
      </c>
      <c r="AZ24" s="103">
        <f>IF(Indtastning!$E12=47,"",IF(Indtastning!AZ12="","",Indtastning!AZ12))</f>
        <v>60</v>
      </c>
      <c r="BA24" s="103">
        <f>IF(Indtastning!$E12=47,"",IF(Indtastning!BA12="","",Indtastning!BA12))</f>
      </c>
      <c r="BB24" s="102">
        <f>IF(Indtastning!$E12=47,"",IF(Indtastning!BB12="","",Indtastning!BB12))</f>
      </c>
      <c r="BC24" s="103">
        <f>IF(Indtastning!$E12=47,"",IF(Indtastning!BC12="","",Indtastning!BC12))</f>
      </c>
      <c r="BD24" s="103">
        <f>IF(Indtastning!$E12=47,"",IF(Indtastning!BD12="","",Indtastning!BD12))</f>
        <v>50</v>
      </c>
    </row>
    <row r="25" spans="1:56" ht="25.5">
      <c r="A25" s="14">
        <v>29</v>
      </c>
      <c r="B25" s="15" t="s">
        <v>73</v>
      </c>
      <c r="C25" s="16" t="s">
        <v>8</v>
      </c>
      <c r="D25" s="16" t="s">
        <v>91</v>
      </c>
      <c r="E25" s="86">
        <f>IF(Indtastning!$E38=47,0,Indtastning!E38)</f>
        <v>24</v>
      </c>
      <c r="F25" s="87">
        <f>IF(Indtastning!$E38=47,0,Indtastning!F38)</f>
        <v>860</v>
      </c>
      <c r="G25" s="88">
        <f>Indtastning!G38</f>
        <v>0</v>
      </c>
      <c r="H25" s="94">
        <f>IF(Indtastning!$E38=47,0,Indtastning!H38)</f>
        <v>860</v>
      </c>
      <c r="I25" s="89">
        <f>Indtastning!I38</f>
        <v>4</v>
      </c>
      <c r="J25" s="90">
        <f>IF(Indtastning!$E38=47,"",IF(Indtastning!J38="","",Indtastning!J38))</f>
        <v>10</v>
      </c>
      <c r="K25" s="91">
        <f>IF(Indtastning!$E38=47,"",IF(Indtastning!K38="","",Indtastning!K38))</f>
        <v>10</v>
      </c>
      <c r="L25" s="91">
        <f>IF(Indtastning!$E38=47,"",IF(Indtastning!L38="","",Indtastning!L38))</f>
        <v>10</v>
      </c>
      <c r="M25" s="91">
        <f>IF(Indtastning!$E38=47,"",IF(Indtastning!M38="","",Indtastning!M38))</f>
        <v>10</v>
      </c>
      <c r="N25" s="90">
        <f>IF(Indtastning!$E38=47,"",IF(Indtastning!N38="","",Indtastning!N38))</f>
        <v>10</v>
      </c>
      <c r="O25" s="91">
        <f>IF(Indtastning!$E38=47,"",IF(Indtastning!O38="","",Indtastning!O38))</f>
        <v>10</v>
      </c>
      <c r="P25" s="91">
        <f>IF(Indtastning!$E38=47,"",IF(Indtastning!P38="","",Indtastning!P38))</f>
        <v>10</v>
      </c>
      <c r="Q25" s="91">
        <f>IF(Indtastning!$E38=47,"",IF(Indtastning!Q38="","",Indtastning!Q38))</f>
        <v>20</v>
      </c>
      <c r="R25" s="90">
        <f>IF(Indtastning!$E38=47,"",IF(Indtastning!R38="","",Indtastning!R38))</f>
      </c>
      <c r="S25" s="91">
        <f>IF(Indtastning!$E38=47,"",IF(Indtastning!S38="","",Indtastning!S38))</f>
        <v>30</v>
      </c>
      <c r="T25" s="91">
        <f>IF(Indtastning!$E38=47,"",IF(Indtastning!T38="","",Indtastning!T38))</f>
      </c>
      <c r="U25" s="91">
        <f>IF(Indtastning!$E38=47,"",IF(Indtastning!U38="","",Indtastning!U38))</f>
        <v>30</v>
      </c>
      <c r="V25" s="90">
        <f>IF(Indtastning!$E38=47,"",IF(Indtastning!V38="","",Indtastning!V38))</f>
        <v>40</v>
      </c>
      <c r="W25" s="91">
        <f>IF(Indtastning!$E38=47,"",IF(Indtastning!W38="","",Indtastning!W38))</f>
      </c>
      <c r="X25" s="91">
        <f>IF(Indtastning!$E38=47,"",IF(Indtastning!X38="","",Indtastning!X38))</f>
      </c>
      <c r="Y25" s="91">
        <f>IF(Indtastning!$E38=47,"",IF(Indtastning!Y38="","",Indtastning!Y38))</f>
        <v>30</v>
      </c>
      <c r="Z25" s="90">
        <f>IF(Indtastning!$E38=47,"",IF(Indtastning!Z38="","",Indtastning!Z38))</f>
      </c>
      <c r="AA25" s="91">
        <f>IF(Indtastning!$E38=47,"",IF(Indtastning!AA38="","",Indtastning!AA38))</f>
      </c>
      <c r="AB25" s="91">
        <f>IF(Indtastning!$E38=47,"",IF(Indtastning!AB38="","",Indtastning!AB38))</f>
      </c>
      <c r="AC25" s="91">
        <f>IF(Indtastning!$E38=47,"",IF(Indtastning!AC38="","",Indtastning!AC38))</f>
        <v>50</v>
      </c>
      <c r="AD25" s="90">
        <f>IF(Indtastning!$E38=47,"",IF(Indtastning!AD38="","",Indtastning!AD38))</f>
      </c>
      <c r="AE25" s="91">
        <f>IF(Indtastning!$E38=47,"",IF(Indtastning!AE38="","",Indtastning!AE38))</f>
      </c>
      <c r="AF25" s="91">
        <f>IF(Indtastning!$E38=47,"",IF(Indtastning!AF38="","",Indtastning!AF38))</f>
      </c>
      <c r="AG25" s="91">
        <f>IF(Indtastning!$E38=47,"",IF(Indtastning!AG38="","",Indtastning!AG38))</f>
      </c>
      <c r="AH25" s="90">
        <f>IF(Indtastning!$E38=47,"",IF(Indtastning!AH38="","",Indtastning!AH38))</f>
        <v>40</v>
      </c>
      <c r="AI25" s="91">
        <f>IF(Indtastning!$E38=47,"",IF(Indtastning!AI38="","",Indtastning!AI38))</f>
      </c>
      <c r="AJ25" s="91">
        <f>IF(Indtastning!$E38=47,"",IF(Indtastning!AJ38="","",Indtastning!AJ38))</f>
        <v>70</v>
      </c>
      <c r="AK25" s="91">
        <f>IF(Indtastning!$E38=47,"",IF(Indtastning!AK38="","",Indtastning!AK38))</f>
      </c>
      <c r="AL25" s="90">
        <f>IF(Indtastning!$E38=47,"",IF(Indtastning!AL38="","",Indtastning!AL38))</f>
        <v>50</v>
      </c>
      <c r="AM25" s="91">
        <f>IF(Indtastning!$E38=47,"",IF(Indtastning!AM38="","",Indtastning!AM38))</f>
      </c>
      <c r="AN25" s="91">
        <f>IF(Indtastning!$E38=47,"",IF(Indtastning!AN38="","",Indtastning!AN38))</f>
      </c>
      <c r="AO25" s="91">
        <f>IF(Indtastning!$E38=47,"",IF(Indtastning!AO38="","",Indtastning!AO38))</f>
        <v>50</v>
      </c>
      <c r="AP25" s="90">
        <f>IF(Indtastning!$E38=47,"",IF(Indtastning!AP38="","",Indtastning!AP38))</f>
        <v>60</v>
      </c>
      <c r="AQ25" s="91">
        <f>IF(Indtastning!$E38=47,"",IF(Indtastning!AQ38="","",Indtastning!AQ38))</f>
      </c>
      <c r="AR25" s="91">
        <f>IF(Indtastning!$E38=47,"",IF(Indtastning!AR38="","",Indtastning!AR38))</f>
        <v>40</v>
      </c>
      <c r="AS25" s="91">
        <f>IF(Indtastning!$E38=47,"",IF(Indtastning!AS38="","",Indtastning!AS38))</f>
        <v>60</v>
      </c>
      <c r="AT25" s="90">
        <f>IF(Indtastning!$E38=47,"",IF(Indtastning!AT38="","",Indtastning!AT38))</f>
      </c>
      <c r="AU25" s="91">
        <f>IF(Indtastning!$E38=47,"",IF(Indtastning!AU38="","",Indtastning!AU38))</f>
      </c>
      <c r="AV25" s="91">
        <f>IF(Indtastning!$E38=47,"",IF(Indtastning!AV38="","",Indtastning!AV38))</f>
      </c>
      <c r="AW25" s="91">
        <f>IF(Indtastning!$E38=47,"",IF(Indtastning!AW38="","",Indtastning!AW38))</f>
      </c>
      <c r="AX25" s="90">
        <f>IF(Indtastning!$E38=47,"",IF(Indtastning!AX38="","",Indtastning!AX38))</f>
      </c>
      <c r="AY25" s="91">
        <f>IF(Indtastning!$E38=47,"",IF(Indtastning!AY38="","",Indtastning!AY38))</f>
      </c>
      <c r="AZ25" s="91">
        <f>IF(Indtastning!$E38=47,"",IF(Indtastning!AZ38="","",Indtastning!AZ38))</f>
      </c>
      <c r="BA25" s="91">
        <f>IF(Indtastning!$E38=47,"",IF(Indtastning!BA38="","",Indtastning!BA38))</f>
        <v>60</v>
      </c>
      <c r="BB25" s="90">
        <f>IF(Indtastning!$E38=47,"",IF(Indtastning!BB38="","",Indtastning!BB38))</f>
        <v>40</v>
      </c>
      <c r="BC25" s="91">
        <f>IF(Indtastning!$E38=47,"",IF(Indtastning!BC38="","",Indtastning!BC38))</f>
        <v>70</v>
      </c>
      <c r="BD25" s="91">
        <f>IF(Indtastning!$E38=47,"",IF(Indtastning!BD38="","",Indtastning!BD38))</f>
        <v>50</v>
      </c>
    </row>
    <row r="26" spans="1:56" ht="25.5">
      <c r="A26" s="21">
        <v>42</v>
      </c>
      <c r="B26" s="22" t="s">
        <v>84</v>
      </c>
      <c r="C26" s="23" t="s">
        <v>93</v>
      </c>
      <c r="D26" s="23" t="s">
        <v>50</v>
      </c>
      <c r="E26" s="92">
        <f>IF(Indtastning!$E51=47,0,Indtastning!E51)</f>
        <v>24</v>
      </c>
      <c r="F26" s="93">
        <f>IF(Indtastning!$E51=47,0,Indtastning!F51)</f>
        <v>850</v>
      </c>
      <c r="G26" s="88">
        <f>Indtastning!G51</f>
        <v>5</v>
      </c>
      <c r="H26" s="94">
        <f>IF(Indtastning!$E51=47,0,Indtastning!H51)</f>
        <v>845</v>
      </c>
      <c r="I26" s="89">
        <f>Indtastning!I51</f>
        <v>25</v>
      </c>
      <c r="J26" s="95">
        <f>IF(Indtastning!$E51=47,"",IF(Indtastning!J51="","",Indtastning!J51))</f>
      </c>
      <c r="K26" s="96">
        <f>IF(Indtastning!$E51=47,"",IF(Indtastning!K51="","",Indtastning!K51))</f>
        <v>10</v>
      </c>
      <c r="L26" s="96">
        <f>IF(Indtastning!$E51=47,"",IF(Indtastning!L51="","",Indtastning!L51))</f>
        <v>10</v>
      </c>
      <c r="M26" s="96">
        <f>IF(Indtastning!$E51=47,"",IF(Indtastning!M51="","",Indtastning!M51))</f>
        <v>10</v>
      </c>
      <c r="N26" s="95">
        <f>IF(Indtastning!$E51=47,"",IF(Indtastning!N51="","",Indtastning!N51))</f>
        <v>10</v>
      </c>
      <c r="O26" s="96">
        <f>IF(Indtastning!$E51=47,"",IF(Indtastning!O51="","",Indtastning!O51))</f>
        <v>10</v>
      </c>
      <c r="P26" s="96">
        <f>IF(Indtastning!$E51=47,"",IF(Indtastning!P51="","",Indtastning!P51))</f>
        <v>10</v>
      </c>
      <c r="Q26" s="96">
        <f>IF(Indtastning!$E51=47,"",IF(Indtastning!Q51="","",Indtastning!Q51))</f>
        <v>20</v>
      </c>
      <c r="R26" s="95">
        <f>IF(Indtastning!$E51=47,"",IF(Indtastning!R51="","",Indtastning!R51))</f>
        <v>10</v>
      </c>
      <c r="S26" s="96">
        <f>IF(Indtastning!$E51=47,"",IF(Indtastning!S51="","",Indtastning!S51))</f>
        <v>30</v>
      </c>
      <c r="T26" s="96">
        <f>IF(Indtastning!$E51=47,"",IF(Indtastning!T51="","",Indtastning!T51))</f>
      </c>
      <c r="U26" s="96">
        <f>IF(Indtastning!$E51=47,"",IF(Indtastning!U51="","",Indtastning!U51))</f>
        <v>30</v>
      </c>
      <c r="V26" s="95">
        <f>IF(Indtastning!$E51=47,"",IF(Indtastning!V51="","",Indtastning!V51))</f>
        <v>40</v>
      </c>
      <c r="W26" s="96">
        <f>IF(Indtastning!$E51=47,"",IF(Indtastning!W51="","",Indtastning!W51))</f>
      </c>
      <c r="X26" s="96">
        <f>IF(Indtastning!$E51=47,"",IF(Indtastning!X51="","",Indtastning!X51))</f>
      </c>
      <c r="Y26" s="96">
        <f>IF(Indtastning!$E51=47,"",IF(Indtastning!Y51="","",Indtastning!Y51))</f>
      </c>
      <c r="Z26" s="95">
        <f>IF(Indtastning!$E51=47,"",IF(Indtastning!Z51="","",Indtastning!Z51))</f>
      </c>
      <c r="AA26" s="96">
        <f>IF(Indtastning!$E51=47,"",IF(Indtastning!AA51="","",Indtastning!AA51))</f>
        <v>40</v>
      </c>
      <c r="AB26" s="96">
        <f>IF(Indtastning!$E51=47,"",IF(Indtastning!AB51="","",Indtastning!AB51))</f>
        <v>50</v>
      </c>
      <c r="AC26" s="96">
        <f>IF(Indtastning!$E51=47,"",IF(Indtastning!AC51="","",Indtastning!AC51))</f>
        <v>50</v>
      </c>
      <c r="AD26" s="95">
        <f>IF(Indtastning!$E51=47,"",IF(Indtastning!AD51="","",Indtastning!AD51))</f>
      </c>
      <c r="AE26" s="96">
        <f>IF(Indtastning!$E51=47,"",IF(Indtastning!AE51="","",Indtastning!AE51))</f>
        <v>50</v>
      </c>
      <c r="AF26" s="96">
        <f>IF(Indtastning!$E51=47,"",IF(Indtastning!AF51="","",Indtastning!AF51))</f>
      </c>
      <c r="AG26" s="96">
        <f>IF(Indtastning!$E51=47,"",IF(Indtastning!AG51="","",Indtastning!AG51))</f>
      </c>
      <c r="AH26" s="95">
        <f>IF(Indtastning!$E51=47,"",IF(Indtastning!AH51="","",Indtastning!AH51))</f>
      </c>
      <c r="AI26" s="96">
        <f>IF(Indtastning!$E51=47,"",IF(Indtastning!AI51="","",Indtastning!AI51))</f>
      </c>
      <c r="AJ26" s="96">
        <f>IF(Indtastning!$E51=47,"",IF(Indtastning!AJ51="","",Indtastning!AJ51))</f>
        <v>70</v>
      </c>
      <c r="AK26" s="96">
        <f>IF(Indtastning!$E51=47,"",IF(Indtastning!AK51="","",Indtastning!AK51))</f>
      </c>
      <c r="AL26" s="95">
        <f>IF(Indtastning!$E51=47,"",IF(Indtastning!AL51="","",Indtastning!AL51))</f>
      </c>
      <c r="AM26" s="96">
        <f>IF(Indtastning!$E51=47,"",IF(Indtastning!AM51="","",Indtastning!AM51))</f>
        <v>50</v>
      </c>
      <c r="AN26" s="96">
        <f>IF(Indtastning!$E51=47,"",IF(Indtastning!AN51="","",Indtastning!AN51))</f>
      </c>
      <c r="AO26" s="96">
        <f>IF(Indtastning!$E51=47,"",IF(Indtastning!AO51="","",Indtastning!AO51))</f>
      </c>
      <c r="AP26" s="95">
        <f>IF(Indtastning!$E51=47,"",IF(Indtastning!AP51="","",Indtastning!AP51))</f>
        <v>60</v>
      </c>
      <c r="AQ26" s="96">
        <f>IF(Indtastning!$E51=47,"",IF(Indtastning!AQ51="","",Indtastning!AQ51))</f>
      </c>
      <c r="AR26" s="96">
        <f>IF(Indtastning!$E51=47,"",IF(Indtastning!AR51="","",Indtastning!AR51))</f>
        <v>40</v>
      </c>
      <c r="AS26" s="96">
        <f>IF(Indtastning!$E51=47,"",IF(Indtastning!AS51="","",Indtastning!AS51))</f>
      </c>
      <c r="AT26" s="95">
        <f>IF(Indtastning!$E51=47,"",IF(Indtastning!AT51="","",Indtastning!AT51))</f>
      </c>
      <c r="AU26" s="96">
        <f>IF(Indtastning!$E51=47,"",IF(Indtastning!AU51="","",Indtastning!AU51))</f>
        <v>50</v>
      </c>
      <c r="AV26" s="96">
        <f>IF(Indtastning!$E51=47,"",IF(Indtastning!AV51="","",Indtastning!AV51))</f>
        <v>40</v>
      </c>
      <c r="AW26" s="96">
        <f>IF(Indtastning!$E51=47,"",IF(Indtastning!AW51="","",Indtastning!AW51))</f>
      </c>
      <c r="AX26" s="95">
        <f>IF(Indtastning!$E51=47,"",IF(Indtastning!AX51="","",Indtastning!AX51))</f>
      </c>
      <c r="AY26" s="96">
        <f>IF(Indtastning!$E51=47,"",IF(Indtastning!AY51="","",Indtastning!AY51))</f>
      </c>
      <c r="AZ26" s="96">
        <f>IF(Indtastning!$E51=47,"",IF(Indtastning!AZ51="","",Indtastning!AZ51))</f>
        <v>60</v>
      </c>
      <c r="BA26" s="96">
        <f>IF(Indtastning!$E51=47,"",IF(Indtastning!BA51="","",Indtastning!BA51))</f>
        <v>60</v>
      </c>
      <c r="BB26" s="95">
        <f>IF(Indtastning!$E51=47,"",IF(Indtastning!BB51="","",Indtastning!BB51))</f>
        <v>40</v>
      </c>
      <c r="BC26" s="96">
        <f>IF(Indtastning!$E51=47,"",IF(Indtastning!BC51="","",Indtastning!BC51))</f>
      </c>
      <c r="BD26" s="96">
        <f>IF(Indtastning!$E51=47,"",IF(Indtastning!BD51="","",Indtastning!BD51))</f>
      </c>
    </row>
    <row r="27" spans="1:56" ht="26.25" thickBot="1">
      <c r="A27" s="28">
        <v>43</v>
      </c>
      <c r="B27" s="29" t="s">
        <v>86</v>
      </c>
      <c r="C27" s="30" t="s">
        <v>87</v>
      </c>
      <c r="D27" s="30" t="s">
        <v>50</v>
      </c>
      <c r="E27" s="97">
        <f>IF(Indtastning!$E52=47,0,Indtastning!E52)</f>
        <v>23</v>
      </c>
      <c r="F27" s="98">
        <f>IF(Indtastning!$E52=47,0,Indtastning!F52)</f>
        <v>860</v>
      </c>
      <c r="G27" s="99">
        <f>Indtastning!G52</f>
        <v>40</v>
      </c>
      <c r="H27" s="100">
        <f>IF(Indtastning!$E52=47,0,Indtastning!H52)</f>
        <v>820</v>
      </c>
      <c r="I27" s="101">
        <f>Indtastning!I52</f>
        <v>0</v>
      </c>
      <c r="J27" s="102">
        <f>IF(Indtastning!$E52=47,"",IF(Indtastning!J52="","",Indtastning!J52))</f>
        <v>10</v>
      </c>
      <c r="K27" s="103">
        <f>IF(Indtastning!$E52=47,"",IF(Indtastning!K52="","",Indtastning!K52))</f>
      </c>
      <c r="L27" s="103">
        <f>IF(Indtastning!$E52=47,"",IF(Indtastning!L52="","",Indtastning!L52))</f>
        <v>10</v>
      </c>
      <c r="M27" s="103">
        <f>IF(Indtastning!$E52=47,"",IF(Indtastning!M52="","",Indtastning!M52))</f>
        <v>10</v>
      </c>
      <c r="N27" s="102">
        <f>IF(Indtastning!$E52=47,"",IF(Indtastning!N52="","",Indtastning!N52))</f>
        <v>10</v>
      </c>
      <c r="O27" s="103">
        <f>IF(Indtastning!$E52=47,"",IF(Indtastning!O52="","",Indtastning!O52))</f>
        <v>10</v>
      </c>
      <c r="P27" s="103">
        <f>IF(Indtastning!$E52=47,"",IF(Indtastning!P52="","",Indtastning!P52))</f>
        <v>10</v>
      </c>
      <c r="Q27" s="103">
        <f>IF(Indtastning!$E52=47,"",IF(Indtastning!Q52="","",Indtastning!Q52))</f>
        <v>20</v>
      </c>
      <c r="R27" s="102">
        <f>IF(Indtastning!$E52=47,"",IF(Indtastning!R52="","",Indtastning!R52))</f>
        <v>10</v>
      </c>
      <c r="S27" s="103">
        <f>IF(Indtastning!$E52=47,"",IF(Indtastning!S52="","",Indtastning!S52))</f>
      </c>
      <c r="T27" s="103">
        <f>IF(Indtastning!$E52=47,"",IF(Indtastning!T52="","",Indtastning!T52))</f>
      </c>
      <c r="U27" s="103">
        <f>IF(Indtastning!$E52=47,"",IF(Indtastning!U52="","",Indtastning!U52))</f>
        <v>30</v>
      </c>
      <c r="V27" s="102">
        <f>IF(Indtastning!$E52=47,"",IF(Indtastning!V52="","",Indtastning!V52))</f>
        <v>40</v>
      </c>
      <c r="W27" s="103">
        <f>IF(Indtastning!$E52=47,"",IF(Indtastning!W52="","",Indtastning!W52))</f>
        <v>60</v>
      </c>
      <c r="X27" s="103">
        <f>IF(Indtastning!$E52=47,"",IF(Indtastning!X52="","",Indtastning!X52))</f>
      </c>
      <c r="Y27" s="103">
        <f>IF(Indtastning!$E52=47,"",IF(Indtastning!Y52="","",Indtastning!Y52))</f>
      </c>
      <c r="Z27" s="102">
        <f>IF(Indtastning!$E52=47,"",IF(Indtastning!Z52="","",Indtastning!Z52))</f>
      </c>
      <c r="AA27" s="103">
        <f>IF(Indtastning!$E52=47,"",IF(Indtastning!AA52="","",Indtastning!AA52))</f>
      </c>
      <c r="AB27" s="103">
        <f>IF(Indtastning!$E52=47,"",IF(Indtastning!AB52="","",Indtastning!AB52))</f>
        <v>50</v>
      </c>
      <c r="AC27" s="103">
        <f>IF(Indtastning!$E52=47,"",IF(Indtastning!AC52="","",Indtastning!AC52))</f>
        <v>50</v>
      </c>
      <c r="AD27" s="102">
        <f>IF(Indtastning!$E52=47,"",IF(Indtastning!AD52="","",Indtastning!AD52))</f>
      </c>
      <c r="AE27" s="103">
        <f>IF(Indtastning!$E52=47,"",IF(Indtastning!AE52="","",Indtastning!AE52))</f>
      </c>
      <c r="AF27" s="103">
        <f>IF(Indtastning!$E52=47,"",IF(Indtastning!AF52="","",Indtastning!AF52))</f>
      </c>
      <c r="AG27" s="103">
        <f>IF(Indtastning!$E52=47,"",IF(Indtastning!AG52="","",Indtastning!AG52))</f>
      </c>
      <c r="AH27" s="102">
        <f>IF(Indtastning!$E52=47,"",IF(Indtastning!AH52="","",Indtastning!AH52))</f>
      </c>
      <c r="AI27" s="103">
        <f>IF(Indtastning!$E52=47,"",IF(Indtastning!AI52="","",Indtastning!AI52))</f>
      </c>
      <c r="AJ27" s="103">
        <f>IF(Indtastning!$E52=47,"",IF(Indtastning!AJ52="","",Indtastning!AJ52))</f>
        <v>70</v>
      </c>
      <c r="AK27" s="103">
        <f>IF(Indtastning!$E52=47,"",IF(Indtastning!AK52="","",Indtastning!AK52))</f>
      </c>
      <c r="AL27" s="102">
        <f>IF(Indtastning!$E52=47,"",IF(Indtastning!AL52="","",Indtastning!AL52))</f>
      </c>
      <c r="AM27" s="103">
        <f>IF(Indtastning!$E52=47,"",IF(Indtastning!AM52="","",Indtastning!AM52))</f>
      </c>
      <c r="AN27" s="103">
        <f>IF(Indtastning!$E52=47,"",IF(Indtastning!AN52="","",Indtastning!AN52))</f>
      </c>
      <c r="AO27" s="103">
        <f>IF(Indtastning!$E52=47,"",IF(Indtastning!AO52="","",Indtastning!AO52))</f>
        <v>50</v>
      </c>
      <c r="AP27" s="102">
        <f>IF(Indtastning!$E52=47,"",IF(Indtastning!AP52="","",Indtastning!AP52))</f>
        <v>60</v>
      </c>
      <c r="AQ27" s="103">
        <f>IF(Indtastning!$E52=47,"",IF(Indtastning!AQ52="","",Indtastning!AQ52))</f>
      </c>
      <c r="AR27" s="103">
        <f>IF(Indtastning!$E52=47,"",IF(Indtastning!AR52="","",Indtastning!AR52))</f>
        <v>40</v>
      </c>
      <c r="AS27" s="103">
        <f>IF(Indtastning!$E52=47,"",IF(Indtastning!AS52="","",Indtastning!AS52))</f>
        <v>60</v>
      </c>
      <c r="AT27" s="102">
        <f>IF(Indtastning!$E52=47,"",IF(Indtastning!AT52="","",Indtastning!AT52))</f>
        <v>60</v>
      </c>
      <c r="AU27" s="103">
        <f>IF(Indtastning!$E52=47,"",IF(Indtastning!AU52="","",Indtastning!AU52))</f>
        <v>50</v>
      </c>
      <c r="AV27" s="103">
        <f>IF(Indtastning!$E52=47,"",IF(Indtastning!AV52="","",Indtastning!AV52))</f>
        <v>40</v>
      </c>
      <c r="AW27" s="103">
        <f>IF(Indtastning!$E52=47,"",IF(Indtastning!AW52="","",Indtastning!AW52))</f>
      </c>
      <c r="AX27" s="102">
        <f>IF(Indtastning!$E52=47,"",IF(Indtastning!AX52="","",Indtastning!AX52))</f>
      </c>
      <c r="AY27" s="103">
        <f>IF(Indtastning!$E52=47,"",IF(Indtastning!AY52="","",Indtastning!AY52))</f>
      </c>
      <c r="AZ27" s="103">
        <f>IF(Indtastning!$E52=47,"",IF(Indtastning!AZ52="","",Indtastning!AZ52))</f>
        <v>60</v>
      </c>
      <c r="BA27" s="103">
        <f>IF(Indtastning!$E52=47,"",IF(Indtastning!BA52="","",Indtastning!BA52))</f>
      </c>
      <c r="BB27" s="102">
        <f>IF(Indtastning!$E52=47,"",IF(Indtastning!BB52="","",Indtastning!BB52))</f>
      </c>
      <c r="BC27" s="103">
        <f>IF(Indtastning!$E52=47,"",IF(Indtastning!BC52="","",Indtastning!BC52))</f>
      </c>
      <c r="BD27" s="103">
        <f>IF(Indtastning!$E52=47,"",IF(Indtastning!BD52="","",Indtastning!BD52))</f>
        <v>50</v>
      </c>
    </row>
    <row r="28" spans="1:56" ht="25.5">
      <c r="A28" s="14">
        <v>6</v>
      </c>
      <c r="B28" s="15" t="s">
        <v>52</v>
      </c>
      <c r="C28" s="16" t="s">
        <v>7</v>
      </c>
      <c r="D28" s="16" t="s">
        <v>50</v>
      </c>
      <c r="E28" s="86">
        <f>IF(Indtastning!$E15=47,0,Indtastning!E15)</f>
        <v>22</v>
      </c>
      <c r="F28" s="87">
        <f>IF(Indtastning!$E15=47,0,Indtastning!F15)</f>
        <v>830</v>
      </c>
      <c r="G28" s="88">
        <f>Indtastning!G15</f>
        <v>20</v>
      </c>
      <c r="H28" s="94">
        <f>IF(Indtastning!$E15=47,0,Indtastning!H15)</f>
        <v>810</v>
      </c>
      <c r="I28" s="89">
        <f>Indtastning!I15</f>
        <v>0</v>
      </c>
      <c r="J28" s="90">
        <f>IF(Indtastning!$E15=47,"",IF(Indtastning!J15="","",Indtastning!J15))</f>
        <v>10</v>
      </c>
      <c r="K28" s="91">
        <f>IF(Indtastning!$E15=47,"",IF(Indtastning!K15="","",Indtastning!K15))</f>
        <v>10</v>
      </c>
      <c r="L28" s="91">
        <f>IF(Indtastning!$E15=47,"",IF(Indtastning!L15="","",Indtastning!L15))</f>
        <v>10</v>
      </c>
      <c r="M28" s="91">
        <f>IF(Indtastning!$E15=47,"",IF(Indtastning!M15="","",Indtastning!M15))</f>
        <v>10</v>
      </c>
      <c r="N28" s="90">
        <f>IF(Indtastning!$E15=47,"",IF(Indtastning!N15="","",Indtastning!N15))</f>
        <v>10</v>
      </c>
      <c r="O28" s="91">
        <f>IF(Indtastning!$E15=47,"",IF(Indtastning!O15="","",Indtastning!O15))</f>
        <v>10</v>
      </c>
      <c r="P28" s="91">
        <f>IF(Indtastning!$E15=47,"",IF(Indtastning!P15="","",Indtastning!P15))</f>
        <v>10</v>
      </c>
      <c r="Q28" s="91">
        <f>IF(Indtastning!$E15=47,"",IF(Indtastning!Q15="","",Indtastning!Q15))</f>
        <v>20</v>
      </c>
      <c r="R28" s="90">
        <f>IF(Indtastning!$E15=47,"",IF(Indtastning!R15="","",Indtastning!R15))</f>
        <v>10</v>
      </c>
      <c r="S28" s="91">
        <f>IF(Indtastning!$E15=47,"",IF(Indtastning!S15="","",Indtastning!S15))</f>
        <v>30</v>
      </c>
      <c r="T28" s="91">
        <f>IF(Indtastning!$E15=47,"",IF(Indtastning!T15="","",Indtastning!T15))</f>
        <v>90</v>
      </c>
      <c r="U28" s="91">
        <f>IF(Indtastning!$E15=47,"",IF(Indtastning!U15="","",Indtastning!U15))</f>
      </c>
      <c r="V28" s="90">
        <f>IF(Indtastning!$E15=47,"",IF(Indtastning!V15="","",Indtastning!V15))</f>
        <v>40</v>
      </c>
      <c r="W28" s="91">
        <f>IF(Indtastning!$E15=47,"",IF(Indtastning!W15="","",Indtastning!W15))</f>
      </c>
      <c r="X28" s="91">
        <f>IF(Indtastning!$E15=47,"",IF(Indtastning!X15="","",Indtastning!X15))</f>
      </c>
      <c r="Y28" s="91">
        <f>IF(Indtastning!$E15=47,"",IF(Indtastning!Y15="","",Indtastning!Y15))</f>
      </c>
      <c r="Z28" s="90">
        <f>IF(Indtastning!$E15=47,"",IF(Indtastning!Z15="","",Indtastning!Z15))</f>
      </c>
      <c r="AA28" s="91">
        <f>IF(Indtastning!$E15=47,"",IF(Indtastning!AA15="","",Indtastning!AA15))</f>
      </c>
      <c r="AB28" s="91">
        <f>IF(Indtastning!$E15=47,"",IF(Indtastning!AB15="","",Indtastning!AB15))</f>
        <v>50</v>
      </c>
      <c r="AC28" s="91">
        <f>IF(Indtastning!$E15=47,"",IF(Indtastning!AC15="","",Indtastning!AC15))</f>
        <v>50</v>
      </c>
      <c r="AD28" s="90">
        <f>IF(Indtastning!$E15=47,"",IF(Indtastning!AD15="","",Indtastning!AD15))</f>
        <v>100</v>
      </c>
      <c r="AE28" s="91">
        <f>IF(Indtastning!$E15=47,"",IF(Indtastning!AE15="","",Indtastning!AE15))</f>
      </c>
      <c r="AF28" s="91">
        <f>IF(Indtastning!$E15=47,"",IF(Indtastning!AF15="","",Indtastning!AF15))</f>
      </c>
      <c r="AG28" s="91">
        <f>IF(Indtastning!$E15=47,"",IF(Indtastning!AG15="","",Indtastning!AG15))</f>
      </c>
      <c r="AH28" s="90">
        <f>IF(Indtastning!$E15=47,"",IF(Indtastning!AH15="","",Indtastning!AH15))</f>
      </c>
      <c r="AI28" s="91">
        <f>IF(Indtastning!$E15=47,"",IF(Indtastning!AI15="","",Indtastning!AI15))</f>
      </c>
      <c r="AJ28" s="91">
        <f>IF(Indtastning!$E15=47,"",IF(Indtastning!AJ15="","",Indtastning!AJ15))</f>
        <v>70</v>
      </c>
      <c r="AK28" s="91">
        <f>IF(Indtastning!$E15=47,"",IF(Indtastning!AK15="","",Indtastning!AK15))</f>
      </c>
      <c r="AL28" s="90">
        <f>IF(Indtastning!$E15=47,"",IF(Indtastning!AL15="","",Indtastning!AL15))</f>
      </c>
      <c r="AM28" s="91">
        <f>IF(Indtastning!$E15=47,"",IF(Indtastning!AM15="","",Indtastning!AM15))</f>
      </c>
      <c r="AN28" s="91">
        <f>IF(Indtastning!$E15=47,"",IF(Indtastning!AN15="","",Indtastning!AN15))</f>
      </c>
      <c r="AO28" s="91">
        <f>IF(Indtastning!$E15=47,"",IF(Indtastning!AO15="","",Indtastning!AO15))</f>
        <v>50</v>
      </c>
      <c r="AP28" s="90">
        <f>IF(Indtastning!$E15=47,"",IF(Indtastning!AP15="","",Indtastning!AP15))</f>
      </c>
      <c r="AQ28" s="91">
        <f>IF(Indtastning!$E15=47,"",IF(Indtastning!AQ15="","",Indtastning!AQ15))</f>
      </c>
      <c r="AR28" s="91">
        <f>IF(Indtastning!$E15=47,"",IF(Indtastning!AR15="","",Indtastning!AR15))</f>
        <v>40</v>
      </c>
      <c r="AS28" s="91">
        <f>IF(Indtastning!$E15=47,"",IF(Indtastning!AS15="","",Indtastning!AS15))</f>
      </c>
      <c r="AT28" s="90">
        <f>IF(Indtastning!$E15=47,"",IF(Indtastning!AT15="","",Indtastning!AT15))</f>
        <v>60</v>
      </c>
      <c r="AU28" s="91">
        <f>IF(Indtastning!$E15=47,"",IF(Indtastning!AU15="","",Indtastning!AU15))</f>
      </c>
      <c r="AV28" s="91">
        <f>IF(Indtastning!$E15=47,"",IF(Indtastning!AV15="","",Indtastning!AV15))</f>
        <v>40</v>
      </c>
      <c r="AW28" s="91">
        <f>IF(Indtastning!$E15=47,"",IF(Indtastning!AW15="","",Indtastning!AW15))</f>
      </c>
      <c r="AX28" s="90">
        <f>IF(Indtastning!$E15=47,"",IF(Indtastning!AX15="","",Indtastning!AX15))</f>
      </c>
      <c r="AY28" s="91">
        <f>IF(Indtastning!$E15=47,"",IF(Indtastning!AY15="","",Indtastning!AY15))</f>
      </c>
      <c r="AZ28" s="91">
        <f>IF(Indtastning!$E15=47,"",IF(Indtastning!AZ15="","",Indtastning!AZ15))</f>
        <v>60</v>
      </c>
      <c r="BA28" s="91">
        <f>IF(Indtastning!$E15=47,"",IF(Indtastning!BA15="","",Indtastning!BA15))</f>
      </c>
      <c r="BB28" s="90">
        <f>IF(Indtastning!$E15=47,"",IF(Indtastning!BB15="","",Indtastning!BB15))</f>
      </c>
      <c r="BC28" s="91">
        <f>IF(Indtastning!$E15=47,"",IF(Indtastning!BC15="","",Indtastning!BC15))</f>
      </c>
      <c r="BD28" s="91">
        <f>IF(Indtastning!$E15=47,"",IF(Indtastning!BD15="","",Indtastning!BD15))</f>
        <v>50</v>
      </c>
    </row>
    <row r="29" spans="1:56" ht="25.5">
      <c r="A29" s="21">
        <v>14</v>
      </c>
      <c r="B29" s="22" t="s">
        <v>59</v>
      </c>
      <c r="C29" s="23" t="s">
        <v>7</v>
      </c>
      <c r="D29" s="23" t="s">
        <v>26</v>
      </c>
      <c r="E29" s="92">
        <f>IF(Indtastning!$E23=47,0,Indtastning!E23)</f>
        <v>21</v>
      </c>
      <c r="F29" s="93">
        <f>IF(Indtastning!$E23=47,0,Indtastning!F23)</f>
        <v>760</v>
      </c>
      <c r="G29" s="88">
        <f>Indtastning!G23</f>
        <v>0</v>
      </c>
      <c r="H29" s="94">
        <f>IF(Indtastning!$E23=47,0,Indtastning!H23)</f>
        <v>760</v>
      </c>
      <c r="I29" s="89">
        <f>Indtastning!I23</f>
        <v>5</v>
      </c>
      <c r="J29" s="95">
        <f>IF(Indtastning!$E23=47,"",IF(Indtastning!J23="","",Indtastning!J23))</f>
        <v>10</v>
      </c>
      <c r="K29" s="96">
        <f>IF(Indtastning!$E23=47,"",IF(Indtastning!K23="","",Indtastning!K23))</f>
        <v>10</v>
      </c>
      <c r="L29" s="96">
        <f>IF(Indtastning!$E23=47,"",IF(Indtastning!L23="","",Indtastning!L23))</f>
        <v>10</v>
      </c>
      <c r="M29" s="96">
        <f>IF(Indtastning!$E23=47,"",IF(Indtastning!M23="","",Indtastning!M23))</f>
        <v>10</v>
      </c>
      <c r="N29" s="95">
        <f>IF(Indtastning!$E23=47,"",IF(Indtastning!N23="","",Indtastning!N23))</f>
      </c>
      <c r="O29" s="96">
        <f>IF(Indtastning!$E23=47,"",IF(Indtastning!O23="","",Indtastning!O23))</f>
      </c>
      <c r="P29" s="96">
        <f>IF(Indtastning!$E23=47,"",IF(Indtastning!P23="","",Indtastning!P23))</f>
        <v>10</v>
      </c>
      <c r="Q29" s="96">
        <f>IF(Indtastning!$E23=47,"",IF(Indtastning!Q23="","",Indtastning!Q23))</f>
        <v>20</v>
      </c>
      <c r="R29" s="95">
        <f>IF(Indtastning!$E23=47,"",IF(Indtastning!R23="","",Indtastning!R23))</f>
        <v>10</v>
      </c>
      <c r="S29" s="96">
        <f>IF(Indtastning!$E23=47,"",IF(Indtastning!S23="","",Indtastning!S23))</f>
        <v>30</v>
      </c>
      <c r="T29" s="96">
        <f>IF(Indtastning!$E23=47,"",IF(Indtastning!T23="","",Indtastning!T23))</f>
      </c>
      <c r="U29" s="96">
        <f>IF(Indtastning!$E23=47,"",IF(Indtastning!U23="","",Indtastning!U23))</f>
      </c>
      <c r="V29" s="95">
        <f>IF(Indtastning!$E23=47,"",IF(Indtastning!V23="","",Indtastning!V23))</f>
        <v>40</v>
      </c>
      <c r="W29" s="96">
        <f>IF(Indtastning!$E23=47,"",IF(Indtastning!W23="","",Indtastning!W23))</f>
        <v>60</v>
      </c>
      <c r="X29" s="96">
        <f>IF(Indtastning!$E23=47,"",IF(Indtastning!X23="","",Indtastning!X23))</f>
      </c>
      <c r="Y29" s="96">
        <f>IF(Indtastning!$E23=47,"",IF(Indtastning!Y23="","",Indtastning!Y23))</f>
      </c>
      <c r="Z29" s="95">
        <f>IF(Indtastning!$E23=47,"",IF(Indtastning!Z23="","",Indtastning!Z23))</f>
      </c>
      <c r="AA29" s="96">
        <f>IF(Indtastning!$E23=47,"",IF(Indtastning!AA23="","",Indtastning!AA23))</f>
      </c>
      <c r="AB29" s="96">
        <f>IF(Indtastning!$E23=47,"",IF(Indtastning!AB23="","",Indtastning!AB23))</f>
      </c>
      <c r="AC29" s="96">
        <f>IF(Indtastning!$E23=47,"",IF(Indtastning!AC23="","",Indtastning!AC23))</f>
        <v>50</v>
      </c>
      <c r="AD29" s="95">
        <f>IF(Indtastning!$E23=47,"",IF(Indtastning!AD23="","",Indtastning!AD23))</f>
      </c>
      <c r="AE29" s="96">
        <f>IF(Indtastning!$E23=47,"",IF(Indtastning!AE23="","",Indtastning!AE23))</f>
        <v>50</v>
      </c>
      <c r="AF29" s="96">
        <f>IF(Indtastning!$E23=47,"",IF(Indtastning!AF23="","",Indtastning!AF23))</f>
        <v>60</v>
      </c>
      <c r="AG29" s="96">
        <f>IF(Indtastning!$E23=47,"",IF(Indtastning!AG23="","",Indtastning!AG23))</f>
      </c>
      <c r="AH29" s="95">
        <f>IF(Indtastning!$E23=47,"",IF(Indtastning!AH23="","",Indtastning!AH23))</f>
      </c>
      <c r="AI29" s="96">
        <f>IF(Indtastning!$E23=47,"",IF(Indtastning!AI23="","",Indtastning!AI23))</f>
      </c>
      <c r="AJ29" s="96">
        <f>IF(Indtastning!$E23=47,"",IF(Indtastning!AJ23="","",Indtastning!AJ23))</f>
      </c>
      <c r="AK29" s="96">
        <f>IF(Indtastning!$E23=47,"",IF(Indtastning!AK23="","",Indtastning!AK23))</f>
      </c>
      <c r="AL29" s="95">
        <f>IF(Indtastning!$E23=47,"",IF(Indtastning!AL23="","",Indtastning!AL23))</f>
        <v>50</v>
      </c>
      <c r="AM29" s="96">
        <f>IF(Indtastning!$E23=47,"",IF(Indtastning!AM23="","",Indtastning!AM23))</f>
        <v>50</v>
      </c>
      <c r="AN29" s="96">
        <f>IF(Indtastning!$E23=47,"",IF(Indtastning!AN23="","",Indtastning!AN23))</f>
      </c>
      <c r="AO29" s="96">
        <f>IF(Indtastning!$E23=47,"",IF(Indtastning!AO23="","",Indtastning!AO23))</f>
      </c>
      <c r="AP29" s="95">
        <f>IF(Indtastning!$E23=47,"",IF(Indtastning!AP23="","",Indtastning!AP23))</f>
      </c>
      <c r="AQ29" s="96">
        <f>IF(Indtastning!$E23=47,"",IF(Indtastning!AQ23="","",Indtastning!AQ23))</f>
        <v>50</v>
      </c>
      <c r="AR29" s="96">
        <f>IF(Indtastning!$E23=47,"",IF(Indtastning!AR23="","",Indtastning!AR23))</f>
        <v>40</v>
      </c>
      <c r="AS29" s="96">
        <f>IF(Indtastning!$E23=47,"",IF(Indtastning!AS23="","",Indtastning!AS23))</f>
      </c>
      <c r="AT29" s="95">
        <f>IF(Indtastning!$E23=47,"",IF(Indtastning!AT23="","",Indtastning!AT23))</f>
      </c>
      <c r="AU29" s="96">
        <f>IF(Indtastning!$E23=47,"",IF(Indtastning!AU23="","",Indtastning!AU23))</f>
        <v>50</v>
      </c>
      <c r="AV29" s="96">
        <f>IF(Indtastning!$E23=47,"",IF(Indtastning!AV23="","",Indtastning!AV23))</f>
        <v>40</v>
      </c>
      <c r="AW29" s="96">
        <f>IF(Indtastning!$E23=47,"",IF(Indtastning!AW23="","",Indtastning!AW23))</f>
      </c>
      <c r="AX29" s="95">
        <f>IF(Indtastning!$E23=47,"",IF(Indtastning!AX23="","",Indtastning!AX23))</f>
      </c>
      <c r="AY29" s="96">
        <f>IF(Indtastning!$E23=47,"",IF(Indtastning!AY23="","",Indtastning!AY23))</f>
      </c>
      <c r="AZ29" s="96">
        <f>IF(Indtastning!$E23=47,"",IF(Indtastning!AZ23="","",Indtastning!AZ23))</f>
        <v>60</v>
      </c>
      <c r="BA29" s="96">
        <f>IF(Indtastning!$E23=47,"",IF(Indtastning!BA23="","",Indtastning!BA23))</f>
      </c>
      <c r="BB29" s="95">
        <f>IF(Indtastning!$E23=47,"",IF(Indtastning!BB23="","",Indtastning!BB23))</f>
      </c>
      <c r="BC29" s="96">
        <f>IF(Indtastning!$E23=47,"",IF(Indtastning!BC23="","",Indtastning!BC23))</f>
      </c>
      <c r="BD29" s="96">
        <f>IF(Indtastning!$E23=47,"",IF(Indtastning!BD23="","",Indtastning!BD23))</f>
        <v>50</v>
      </c>
    </row>
    <row r="30" spans="1:56" ht="26.25" thickBot="1">
      <c r="A30" s="28">
        <v>23</v>
      </c>
      <c r="B30" s="29" t="s">
        <v>67</v>
      </c>
      <c r="C30" s="30" t="s">
        <v>66</v>
      </c>
      <c r="D30" s="30" t="s">
        <v>26</v>
      </c>
      <c r="E30" s="97">
        <f>IF(Indtastning!$E32=47,0,Indtastning!E32)</f>
        <v>25</v>
      </c>
      <c r="F30" s="98">
        <f>IF(Indtastning!$E32=47,0,Indtastning!F32)</f>
        <v>910</v>
      </c>
      <c r="G30" s="99">
        <f>Indtastning!G32</f>
        <v>160</v>
      </c>
      <c r="H30" s="100">
        <f>IF(Indtastning!$E32=47,0,Indtastning!H32)</f>
        <v>750</v>
      </c>
      <c r="I30" s="101">
        <f>Indtastning!I32</f>
        <v>0</v>
      </c>
      <c r="J30" s="102">
        <f>IF(Indtastning!$E32=47,"",IF(Indtastning!J32="","",Indtastning!J32))</f>
      </c>
      <c r="K30" s="103">
        <f>IF(Indtastning!$E32=47,"",IF(Indtastning!K32="","",Indtastning!K32))</f>
        <v>10</v>
      </c>
      <c r="L30" s="103">
        <f>IF(Indtastning!$E32=47,"",IF(Indtastning!L32="","",Indtastning!L32))</f>
        <v>10</v>
      </c>
      <c r="M30" s="103">
        <f>IF(Indtastning!$E32=47,"",IF(Indtastning!M32="","",Indtastning!M32))</f>
        <v>10</v>
      </c>
      <c r="N30" s="102">
        <f>IF(Indtastning!$E32=47,"",IF(Indtastning!N32="","",Indtastning!N32))</f>
        <v>10</v>
      </c>
      <c r="O30" s="103">
        <f>IF(Indtastning!$E32=47,"",IF(Indtastning!O32="","",Indtastning!O32))</f>
        <v>10</v>
      </c>
      <c r="P30" s="103">
        <f>IF(Indtastning!$E32=47,"",IF(Indtastning!P32="","",Indtastning!P32))</f>
        <v>10</v>
      </c>
      <c r="Q30" s="103">
        <f>IF(Indtastning!$E32=47,"",IF(Indtastning!Q32="","",Indtastning!Q32))</f>
        <v>20</v>
      </c>
      <c r="R30" s="102">
        <f>IF(Indtastning!$E32=47,"",IF(Indtastning!R32="","",Indtastning!R32))</f>
        <v>10</v>
      </c>
      <c r="S30" s="103">
        <f>IF(Indtastning!$E32=47,"",IF(Indtastning!S32="","",Indtastning!S32))</f>
      </c>
      <c r="T30" s="103">
        <f>IF(Indtastning!$E32=47,"",IF(Indtastning!T32="","",Indtastning!T32))</f>
      </c>
      <c r="U30" s="103">
        <f>IF(Indtastning!$E32=47,"",IF(Indtastning!U32="","",Indtastning!U32))</f>
        <v>30</v>
      </c>
      <c r="V30" s="102">
        <f>IF(Indtastning!$E32=47,"",IF(Indtastning!V32="","",Indtastning!V32))</f>
        <v>40</v>
      </c>
      <c r="W30" s="103">
        <f>IF(Indtastning!$E32=47,"",IF(Indtastning!W32="","",Indtastning!W32))</f>
        <v>60</v>
      </c>
      <c r="X30" s="103">
        <f>IF(Indtastning!$E32=47,"",IF(Indtastning!X32="","",Indtastning!X32))</f>
        <v>40</v>
      </c>
      <c r="Y30" s="103">
        <f>IF(Indtastning!$E32=47,"",IF(Indtastning!Y32="","",Indtastning!Y32))</f>
        <v>30</v>
      </c>
      <c r="Z30" s="102">
        <f>IF(Indtastning!$E32=47,"",IF(Indtastning!Z32="","",Indtastning!Z32))</f>
      </c>
      <c r="AA30" s="103">
        <f>IF(Indtastning!$E32=47,"",IF(Indtastning!AA32="","",Indtastning!AA32))</f>
      </c>
      <c r="AB30" s="103">
        <f>IF(Indtastning!$E32=47,"",IF(Indtastning!AB32="","",Indtastning!AB32))</f>
        <v>50</v>
      </c>
      <c r="AC30" s="103">
        <f>IF(Indtastning!$E32=47,"",IF(Indtastning!AC32="","",Indtastning!AC32))</f>
        <v>50</v>
      </c>
      <c r="AD30" s="102">
        <f>IF(Indtastning!$E32=47,"",IF(Indtastning!AD32="","",Indtastning!AD32))</f>
      </c>
      <c r="AE30" s="103">
        <f>IF(Indtastning!$E32=47,"",IF(Indtastning!AE32="","",Indtastning!AE32))</f>
      </c>
      <c r="AF30" s="103">
        <f>IF(Indtastning!$E32=47,"",IF(Indtastning!AF32="","",Indtastning!AF32))</f>
      </c>
      <c r="AG30" s="103">
        <f>IF(Indtastning!$E32=47,"",IF(Indtastning!AG32="","",Indtastning!AG32))</f>
      </c>
      <c r="AH30" s="102">
        <f>IF(Indtastning!$E32=47,"",IF(Indtastning!AH32="","",Indtastning!AH32))</f>
      </c>
      <c r="AI30" s="103">
        <f>IF(Indtastning!$E32=47,"",IF(Indtastning!AI32="","",Indtastning!AI32))</f>
      </c>
      <c r="AJ30" s="103">
        <f>IF(Indtastning!$E32=47,"",IF(Indtastning!AJ32="","",Indtastning!AJ32))</f>
        <v>70</v>
      </c>
      <c r="AK30" s="103">
        <f>IF(Indtastning!$E32=47,"",IF(Indtastning!AK32="","",Indtastning!AK32))</f>
      </c>
      <c r="AL30" s="102">
        <f>IF(Indtastning!$E32=47,"",IF(Indtastning!AL32="","",Indtastning!AL32))</f>
        <v>50</v>
      </c>
      <c r="AM30" s="103">
        <f>IF(Indtastning!$E32=47,"",IF(Indtastning!AM32="","",Indtastning!AM32))</f>
      </c>
      <c r="AN30" s="103">
        <f>IF(Indtastning!$E32=47,"",IF(Indtastning!AN32="","",Indtastning!AN32))</f>
      </c>
      <c r="AO30" s="103">
        <f>IF(Indtastning!$E32=47,"",IF(Indtastning!AO32="","",Indtastning!AO32))</f>
        <v>50</v>
      </c>
      <c r="AP30" s="102">
        <f>IF(Indtastning!$E32=47,"",IF(Indtastning!AP32="","",Indtastning!AP32))</f>
      </c>
      <c r="AQ30" s="103">
        <f>IF(Indtastning!$E32=47,"",IF(Indtastning!AQ32="","",Indtastning!AQ32))</f>
      </c>
      <c r="AR30" s="103">
        <f>IF(Indtastning!$E32=47,"",IF(Indtastning!AR32="","",Indtastning!AR32))</f>
        <v>40</v>
      </c>
      <c r="AS30" s="103">
        <f>IF(Indtastning!$E32=47,"",IF(Indtastning!AS32="","",Indtastning!AS32))</f>
      </c>
      <c r="AT30" s="102">
        <f>IF(Indtastning!$E32=47,"",IF(Indtastning!AT32="","",Indtastning!AT32))</f>
        <v>60</v>
      </c>
      <c r="AU30" s="103">
        <f>IF(Indtastning!$E32=47,"",IF(Indtastning!AU32="","",Indtastning!AU32))</f>
      </c>
      <c r="AV30" s="103">
        <f>IF(Indtastning!$E32=47,"",IF(Indtastning!AV32="","",Indtastning!AV32))</f>
        <v>40</v>
      </c>
      <c r="AW30" s="103">
        <f>IF(Indtastning!$E32=47,"",IF(Indtastning!AW32="","",Indtastning!AW32))</f>
      </c>
      <c r="AX30" s="102">
        <f>IF(Indtastning!$E32=47,"",IF(Indtastning!AX32="","",Indtastning!AX32))</f>
      </c>
      <c r="AY30" s="103">
        <f>IF(Indtastning!$E32=47,"",IF(Indtastning!AY32="","",Indtastning!AY32))</f>
      </c>
      <c r="AZ30" s="103">
        <f>IF(Indtastning!$E32=47,"",IF(Indtastning!AZ32="","",Indtastning!AZ32))</f>
        <v>60</v>
      </c>
      <c r="BA30" s="103">
        <f>IF(Indtastning!$E32=47,"",IF(Indtastning!BA32="","",Indtastning!BA32))</f>
        <v>60</v>
      </c>
      <c r="BB30" s="102">
        <f>IF(Indtastning!$E32=47,"",IF(Indtastning!BB32="","",Indtastning!BB32))</f>
        <v>40</v>
      </c>
      <c r="BC30" s="103">
        <f>IF(Indtastning!$E32=47,"",IF(Indtastning!BC32="","",Indtastning!BC32))</f>
      </c>
      <c r="BD30" s="103">
        <f>IF(Indtastning!$E32=47,"",IF(Indtastning!BD32="","",Indtastning!BD32))</f>
        <v>50</v>
      </c>
    </row>
    <row r="31" spans="1:56" ht="25.5">
      <c r="A31" s="14">
        <v>33</v>
      </c>
      <c r="B31" s="15" t="s">
        <v>77</v>
      </c>
      <c r="C31" s="16" t="s">
        <v>14</v>
      </c>
      <c r="D31" s="16" t="s">
        <v>50</v>
      </c>
      <c r="E31" s="86">
        <f>IF(Indtastning!$E42=47,0,Indtastning!E42)</f>
        <v>21</v>
      </c>
      <c r="F31" s="87">
        <f>IF(Indtastning!$E42=47,0,Indtastning!F42)</f>
        <v>730</v>
      </c>
      <c r="G31" s="88">
        <f>Indtastning!G42</f>
        <v>0</v>
      </c>
      <c r="H31" s="94">
        <f>IF(Indtastning!$E42=47,0,Indtastning!H42)</f>
        <v>730</v>
      </c>
      <c r="I31" s="89">
        <f>Indtastning!I42</f>
        <v>8</v>
      </c>
      <c r="J31" s="90">
        <f>IF(Indtastning!$E42=47,"",IF(Indtastning!J42="","",Indtastning!J42))</f>
        <v>10</v>
      </c>
      <c r="K31" s="91">
        <f>IF(Indtastning!$E42=47,"",IF(Indtastning!K42="","",Indtastning!K42))</f>
        <v>10</v>
      </c>
      <c r="L31" s="91">
        <f>IF(Indtastning!$E42=47,"",IF(Indtastning!L42="","",Indtastning!L42))</f>
        <v>10</v>
      </c>
      <c r="M31" s="91">
        <f>IF(Indtastning!$E42=47,"",IF(Indtastning!M42="","",Indtastning!M42))</f>
        <v>10</v>
      </c>
      <c r="N31" s="90">
        <f>IF(Indtastning!$E42=47,"",IF(Indtastning!N42="","",Indtastning!N42))</f>
      </c>
      <c r="O31" s="91">
        <f>IF(Indtastning!$E42=47,"",IF(Indtastning!O42="","",Indtastning!O42))</f>
        <v>10</v>
      </c>
      <c r="P31" s="91">
        <f>IF(Indtastning!$E42=47,"",IF(Indtastning!P42="","",Indtastning!P42))</f>
        <v>10</v>
      </c>
      <c r="Q31" s="91">
        <f>IF(Indtastning!$E42=47,"",IF(Indtastning!Q42="","",Indtastning!Q42))</f>
        <v>20</v>
      </c>
      <c r="R31" s="90">
        <f>IF(Indtastning!$E42=47,"",IF(Indtastning!R42="","",Indtastning!R42))</f>
        <v>10</v>
      </c>
      <c r="S31" s="91">
        <f>IF(Indtastning!$E42=47,"",IF(Indtastning!S42="","",Indtastning!S42))</f>
      </c>
      <c r="T31" s="91">
        <f>IF(Indtastning!$E42=47,"",IF(Indtastning!T42="","",Indtastning!T42))</f>
      </c>
      <c r="U31" s="91">
        <f>IF(Indtastning!$E42=47,"",IF(Indtastning!U42="","",Indtastning!U42))</f>
        <v>30</v>
      </c>
      <c r="V31" s="90">
        <f>IF(Indtastning!$E42=47,"",IF(Indtastning!V42="","",Indtastning!V42))</f>
        <v>40</v>
      </c>
      <c r="W31" s="91">
        <f>IF(Indtastning!$E42=47,"",IF(Indtastning!W42="","",Indtastning!W42))</f>
      </c>
      <c r="X31" s="91">
        <f>IF(Indtastning!$E42=47,"",IF(Indtastning!X42="","",Indtastning!X42))</f>
      </c>
      <c r="Y31" s="91">
        <f>IF(Indtastning!$E42=47,"",IF(Indtastning!Y42="","",Indtastning!Y42))</f>
      </c>
      <c r="Z31" s="90">
        <f>IF(Indtastning!$E42=47,"",IF(Indtastning!Z42="","",Indtastning!Z42))</f>
      </c>
      <c r="AA31" s="91">
        <f>IF(Indtastning!$E42=47,"",IF(Indtastning!AA42="","",Indtastning!AA42))</f>
      </c>
      <c r="AB31" s="91">
        <f>IF(Indtastning!$E42=47,"",IF(Indtastning!AB42="","",Indtastning!AB42))</f>
      </c>
      <c r="AC31" s="91">
        <f>IF(Indtastning!$E42=47,"",IF(Indtastning!AC42="","",Indtastning!AC42))</f>
      </c>
      <c r="AD31" s="90">
        <f>IF(Indtastning!$E42=47,"",IF(Indtastning!AD42="","",Indtastning!AD42))</f>
      </c>
      <c r="AE31" s="91">
        <f>IF(Indtastning!$E42=47,"",IF(Indtastning!AE42="","",Indtastning!AE42))</f>
        <v>50</v>
      </c>
      <c r="AF31" s="91">
        <f>IF(Indtastning!$E42=47,"",IF(Indtastning!AF42="","",Indtastning!AF42))</f>
      </c>
      <c r="AG31" s="91">
        <f>IF(Indtastning!$E42=47,"",IF(Indtastning!AG42="","",Indtastning!AG42))</f>
      </c>
      <c r="AH31" s="90">
        <f>IF(Indtastning!$E42=47,"",IF(Indtastning!AH42="","",Indtastning!AH42))</f>
      </c>
      <c r="AI31" s="91">
        <f>IF(Indtastning!$E42=47,"",IF(Indtastning!AI42="","",Indtastning!AI42))</f>
      </c>
      <c r="AJ31" s="91">
        <f>IF(Indtastning!$E42=47,"",IF(Indtastning!AJ42="","",Indtastning!AJ42))</f>
        <v>70</v>
      </c>
      <c r="AK31" s="91">
        <f>IF(Indtastning!$E42=47,"",IF(Indtastning!AK42="","",Indtastning!AK42))</f>
      </c>
      <c r="AL31" s="90">
        <f>IF(Indtastning!$E42=47,"",IF(Indtastning!AL42="","",Indtastning!AL42))</f>
        <v>50</v>
      </c>
      <c r="AM31" s="91">
        <f>IF(Indtastning!$E42=47,"",IF(Indtastning!AM42="","",Indtastning!AM42))</f>
        <v>50</v>
      </c>
      <c r="AN31" s="91">
        <f>IF(Indtastning!$E42=47,"",IF(Indtastning!AN42="","",Indtastning!AN42))</f>
      </c>
      <c r="AO31" s="91">
        <f>IF(Indtastning!$E42=47,"",IF(Indtastning!AO42="","",Indtastning!AO42))</f>
      </c>
      <c r="AP31" s="90">
        <f>IF(Indtastning!$E42=47,"",IF(Indtastning!AP42="","",Indtastning!AP42))</f>
      </c>
      <c r="AQ31" s="91">
        <f>IF(Indtastning!$E42=47,"",IF(Indtastning!AQ42="","",Indtastning!AQ42))</f>
        <v>50</v>
      </c>
      <c r="AR31" s="91">
        <f>IF(Indtastning!$E42=47,"",IF(Indtastning!AR42="","",Indtastning!AR42))</f>
        <v>40</v>
      </c>
      <c r="AS31" s="91">
        <f>IF(Indtastning!$E42=47,"",IF(Indtastning!AS42="","",Indtastning!AS42))</f>
        <v>60</v>
      </c>
      <c r="AT31" s="90">
        <f>IF(Indtastning!$E42=47,"",IF(Indtastning!AT42="","",Indtastning!AT42))</f>
      </c>
      <c r="AU31" s="91">
        <f>IF(Indtastning!$E42=47,"",IF(Indtastning!AU42="","",Indtastning!AU42))</f>
        <v>50</v>
      </c>
      <c r="AV31" s="91">
        <f>IF(Indtastning!$E42=47,"",IF(Indtastning!AV42="","",Indtastning!AV42))</f>
        <v>40</v>
      </c>
      <c r="AW31" s="91">
        <f>IF(Indtastning!$E42=47,"",IF(Indtastning!AW42="","",Indtastning!AW42))</f>
      </c>
      <c r="AX31" s="90">
        <f>IF(Indtastning!$E42=47,"",IF(Indtastning!AX42="","",Indtastning!AX42))</f>
      </c>
      <c r="AY31" s="91">
        <f>IF(Indtastning!$E42=47,"",IF(Indtastning!AY42="","",Indtastning!AY42))</f>
      </c>
      <c r="AZ31" s="91">
        <f>IF(Indtastning!$E42=47,"",IF(Indtastning!AZ42="","",Indtastning!AZ42))</f>
        <v>60</v>
      </c>
      <c r="BA31" s="91">
        <f>IF(Indtastning!$E42=47,"",IF(Indtastning!BA42="","",Indtastning!BA42))</f>
      </c>
      <c r="BB31" s="90">
        <f>IF(Indtastning!$E42=47,"",IF(Indtastning!BB42="","",Indtastning!BB42))</f>
      </c>
      <c r="BC31" s="91">
        <f>IF(Indtastning!$E42=47,"",IF(Indtastning!BC42="","",Indtastning!BC42))</f>
      </c>
      <c r="BD31" s="91">
        <f>IF(Indtastning!$E42=47,"",IF(Indtastning!BD42="","",Indtastning!BD42))</f>
        <v>50</v>
      </c>
    </row>
    <row r="32" spans="1:56" ht="25.5">
      <c r="A32" s="21">
        <v>18</v>
      </c>
      <c r="B32" s="22" t="s">
        <v>12</v>
      </c>
      <c r="C32" s="23" t="s">
        <v>9</v>
      </c>
      <c r="D32" s="23" t="s">
        <v>26</v>
      </c>
      <c r="E32" s="92">
        <f>IF(Indtastning!$E27=47,0,Indtastning!E27)</f>
        <v>21</v>
      </c>
      <c r="F32" s="93">
        <f>IF(Indtastning!$E27=47,0,Indtastning!F27)</f>
        <v>690</v>
      </c>
      <c r="G32" s="88">
        <f>Indtastning!G27</f>
        <v>10</v>
      </c>
      <c r="H32" s="94">
        <f>IF(Indtastning!$E27=47,0,Indtastning!H27)</f>
        <v>680</v>
      </c>
      <c r="I32" s="89">
        <f>Indtastning!I27</f>
        <v>0</v>
      </c>
      <c r="J32" s="95">
        <f>IF(Indtastning!$E27=47,"",IF(Indtastning!J27="","",Indtastning!J27))</f>
        <v>10</v>
      </c>
      <c r="K32" s="96">
        <f>IF(Indtastning!$E27=47,"",IF(Indtastning!K27="","",Indtastning!K27))</f>
        <v>10</v>
      </c>
      <c r="L32" s="96">
        <f>IF(Indtastning!$E27=47,"",IF(Indtastning!L27="","",Indtastning!L27))</f>
        <v>10</v>
      </c>
      <c r="M32" s="96">
        <f>IF(Indtastning!$E27=47,"",IF(Indtastning!M27="","",Indtastning!M27))</f>
        <v>10</v>
      </c>
      <c r="N32" s="95">
        <f>IF(Indtastning!$E27=47,"",IF(Indtastning!N27="","",Indtastning!N27))</f>
      </c>
      <c r="O32" s="96">
        <f>IF(Indtastning!$E27=47,"",IF(Indtastning!O27="","",Indtastning!O27))</f>
        <v>10</v>
      </c>
      <c r="P32" s="96">
        <f>IF(Indtastning!$E27=47,"",IF(Indtastning!P27="","",Indtastning!P27))</f>
        <v>10</v>
      </c>
      <c r="Q32" s="96">
        <f>IF(Indtastning!$E27=47,"",IF(Indtastning!Q27="","",Indtastning!Q27))</f>
        <v>20</v>
      </c>
      <c r="R32" s="95">
        <f>IF(Indtastning!$E27=47,"",IF(Indtastning!R27="","",Indtastning!R27))</f>
        <v>10</v>
      </c>
      <c r="S32" s="96">
        <f>IF(Indtastning!$E27=47,"",IF(Indtastning!S27="","",Indtastning!S27))</f>
      </c>
      <c r="T32" s="96">
        <f>IF(Indtastning!$E27=47,"",IF(Indtastning!T27="","",Indtastning!T27))</f>
      </c>
      <c r="U32" s="96">
        <f>IF(Indtastning!$E27=47,"",IF(Indtastning!U27="","",Indtastning!U27))</f>
        <v>30</v>
      </c>
      <c r="V32" s="95">
        <f>IF(Indtastning!$E27=47,"",IF(Indtastning!V27="","",Indtastning!V27))</f>
        <v>40</v>
      </c>
      <c r="W32" s="96">
        <f>IF(Indtastning!$E27=47,"",IF(Indtastning!W27="","",Indtastning!W27))</f>
        <v>60</v>
      </c>
      <c r="X32" s="96">
        <f>IF(Indtastning!$E27=47,"",IF(Indtastning!X27="","",Indtastning!X27))</f>
      </c>
      <c r="Y32" s="96">
        <f>IF(Indtastning!$E27=47,"",IF(Indtastning!Y27="","",Indtastning!Y27))</f>
        <v>30</v>
      </c>
      <c r="Z32" s="95">
        <f>IF(Indtastning!$E27=47,"",IF(Indtastning!Z27="","",Indtastning!Z27))</f>
      </c>
      <c r="AA32" s="96">
        <f>IF(Indtastning!$E27=47,"",IF(Indtastning!AA27="","",Indtastning!AA27))</f>
      </c>
      <c r="AB32" s="96">
        <f>IF(Indtastning!$E27=47,"",IF(Indtastning!AB27="","",Indtastning!AB27))</f>
        <v>50</v>
      </c>
      <c r="AC32" s="96">
        <f>IF(Indtastning!$E27=47,"",IF(Indtastning!AC27="","",Indtastning!AC27))</f>
        <v>50</v>
      </c>
      <c r="AD32" s="95">
        <f>IF(Indtastning!$E27=47,"",IF(Indtastning!AD27="","",Indtastning!AD27))</f>
      </c>
      <c r="AE32" s="96">
        <f>IF(Indtastning!$E27=47,"",IF(Indtastning!AE27="","",Indtastning!AE27))</f>
      </c>
      <c r="AF32" s="96">
        <f>IF(Indtastning!$E27=47,"",IF(Indtastning!AF27="","",Indtastning!AF27))</f>
      </c>
      <c r="AG32" s="96">
        <f>IF(Indtastning!$E27=47,"",IF(Indtastning!AG27="","",Indtastning!AG27))</f>
      </c>
      <c r="AH32" s="95">
        <f>IF(Indtastning!$E27=47,"",IF(Indtastning!AH27="","",Indtastning!AH27))</f>
      </c>
      <c r="AI32" s="96">
        <f>IF(Indtastning!$E27=47,"",IF(Indtastning!AI27="","",Indtastning!AI27))</f>
      </c>
      <c r="AJ32" s="96">
        <f>IF(Indtastning!$E27=47,"",IF(Indtastning!AJ27="","",Indtastning!AJ27))</f>
      </c>
      <c r="AK32" s="96">
        <f>IF(Indtastning!$E27=47,"",IF(Indtastning!AK27="","",Indtastning!AK27))</f>
      </c>
      <c r="AL32" s="95">
        <f>IF(Indtastning!$E27=47,"",IF(Indtastning!AL27="","",Indtastning!AL27))</f>
        <v>50</v>
      </c>
      <c r="AM32" s="96">
        <f>IF(Indtastning!$E27=47,"",IF(Indtastning!AM27="","",Indtastning!AM27))</f>
        <v>50</v>
      </c>
      <c r="AN32" s="96">
        <f>IF(Indtastning!$E27=47,"",IF(Indtastning!AN27="","",Indtastning!AN27))</f>
      </c>
      <c r="AO32" s="96">
        <f>IF(Indtastning!$E27=47,"",IF(Indtastning!AO27="","",Indtastning!AO27))</f>
      </c>
      <c r="AP32" s="95">
        <f>IF(Indtastning!$E27=47,"",IF(Indtastning!AP27="","",Indtastning!AP27))</f>
      </c>
      <c r="AQ32" s="96">
        <f>IF(Indtastning!$E27=47,"",IF(Indtastning!AQ27="","",Indtastning!AQ27))</f>
      </c>
      <c r="AR32" s="96">
        <f>IF(Indtastning!$E27=47,"",IF(Indtastning!AR27="","",Indtastning!AR27))</f>
        <v>40</v>
      </c>
      <c r="AS32" s="96">
        <f>IF(Indtastning!$E27=47,"",IF(Indtastning!AS27="","",Indtastning!AS27))</f>
      </c>
      <c r="AT32" s="95">
        <f>IF(Indtastning!$E27=47,"",IF(Indtastning!AT27="","",Indtastning!AT27))</f>
      </c>
      <c r="AU32" s="96">
        <f>IF(Indtastning!$E27=47,"",IF(Indtastning!AU27="","",Indtastning!AU27))</f>
        <v>50</v>
      </c>
      <c r="AV32" s="96">
        <f>IF(Indtastning!$E27=47,"",IF(Indtastning!AV27="","",Indtastning!AV27))</f>
        <v>40</v>
      </c>
      <c r="AW32" s="96">
        <f>IF(Indtastning!$E27=47,"",IF(Indtastning!AW27="","",Indtastning!AW27))</f>
      </c>
      <c r="AX32" s="95">
        <f>IF(Indtastning!$E27=47,"",IF(Indtastning!AX27="","",Indtastning!AX27))</f>
      </c>
      <c r="AY32" s="96">
        <f>IF(Indtastning!$E27=47,"",IF(Indtastning!AY27="","",Indtastning!AY27))</f>
      </c>
      <c r="AZ32" s="96">
        <f>IF(Indtastning!$E27=47,"",IF(Indtastning!AZ27="","",Indtastning!AZ27))</f>
        <v>60</v>
      </c>
      <c r="BA32" s="96">
        <f>IF(Indtastning!$E27=47,"",IF(Indtastning!BA27="","",Indtastning!BA27))</f>
      </c>
      <c r="BB32" s="95">
        <f>IF(Indtastning!$E27=47,"",IF(Indtastning!BB27="","",Indtastning!BB27))</f>
      </c>
      <c r="BC32" s="96">
        <f>IF(Indtastning!$E27=47,"",IF(Indtastning!BC27="","",Indtastning!BC27))</f>
      </c>
      <c r="BD32" s="96">
        <f>IF(Indtastning!$E27=47,"",IF(Indtastning!BD27="","",Indtastning!BD27))</f>
        <v>50</v>
      </c>
    </row>
    <row r="33" spans="1:56" ht="26.25" thickBot="1">
      <c r="A33" s="28">
        <v>31</v>
      </c>
      <c r="B33" s="29" t="s">
        <v>10</v>
      </c>
      <c r="C33" s="30" t="s">
        <v>8</v>
      </c>
      <c r="D33" s="30" t="s">
        <v>27</v>
      </c>
      <c r="E33" s="97">
        <f>IF(Indtastning!$E40=47,0,Indtastning!E40)</f>
        <v>19</v>
      </c>
      <c r="F33" s="98">
        <f>IF(Indtastning!$E40=47,0,Indtastning!F40)</f>
        <v>620</v>
      </c>
      <c r="G33" s="99">
        <f>Indtastning!G40</f>
        <v>5</v>
      </c>
      <c r="H33" s="100">
        <f>IF(Indtastning!$E40=47,0,Indtastning!H40)</f>
        <v>615</v>
      </c>
      <c r="I33" s="101">
        <f>Indtastning!I40</f>
        <v>0</v>
      </c>
      <c r="J33" s="102">
        <f>IF(Indtastning!$E40=47,"",IF(Indtastning!J40="","",Indtastning!J40))</f>
        <v>10</v>
      </c>
      <c r="K33" s="103">
        <f>IF(Indtastning!$E40=47,"",IF(Indtastning!K40="","",Indtastning!K40))</f>
        <v>10</v>
      </c>
      <c r="L33" s="103">
        <f>IF(Indtastning!$E40=47,"",IF(Indtastning!L40="","",Indtastning!L40))</f>
        <v>10</v>
      </c>
      <c r="M33" s="103">
        <f>IF(Indtastning!$E40=47,"",IF(Indtastning!M40="","",Indtastning!M40))</f>
        <v>10</v>
      </c>
      <c r="N33" s="102">
        <f>IF(Indtastning!$E40=47,"",IF(Indtastning!N40="","",Indtastning!N40))</f>
      </c>
      <c r="O33" s="103">
        <f>IF(Indtastning!$E40=47,"",IF(Indtastning!O40="","",Indtastning!O40))</f>
        <v>10</v>
      </c>
      <c r="P33" s="103">
        <f>IF(Indtastning!$E40=47,"",IF(Indtastning!P40="","",Indtastning!P40))</f>
        <v>10</v>
      </c>
      <c r="Q33" s="103">
        <f>IF(Indtastning!$E40=47,"",IF(Indtastning!Q40="","",Indtastning!Q40))</f>
        <v>20</v>
      </c>
      <c r="R33" s="102">
        <f>IF(Indtastning!$E40=47,"",IF(Indtastning!R40="","",Indtastning!R40))</f>
        <v>10</v>
      </c>
      <c r="S33" s="103">
        <f>IF(Indtastning!$E40=47,"",IF(Indtastning!S40="","",Indtastning!S40))</f>
      </c>
      <c r="T33" s="103">
        <f>IF(Indtastning!$E40=47,"",IF(Indtastning!T40="","",Indtastning!T40))</f>
      </c>
      <c r="U33" s="103">
        <f>IF(Indtastning!$E40=47,"",IF(Indtastning!U40="","",Indtastning!U40))</f>
        <v>30</v>
      </c>
      <c r="V33" s="102">
        <f>IF(Indtastning!$E40=47,"",IF(Indtastning!V40="","",Indtastning!V40))</f>
        <v>40</v>
      </c>
      <c r="W33" s="103">
        <f>IF(Indtastning!$E40=47,"",IF(Indtastning!W40="","",Indtastning!W40))</f>
        <v>60</v>
      </c>
      <c r="X33" s="103">
        <f>IF(Indtastning!$E40=47,"",IF(Indtastning!X40="","",Indtastning!X40))</f>
      </c>
      <c r="Y33" s="103">
        <f>IF(Indtastning!$E40=47,"",IF(Indtastning!Y40="","",Indtastning!Y40))</f>
        <v>30</v>
      </c>
      <c r="Z33" s="102">
        <f>IF(Indtastning!$E40=47,"",IF(Indtastning!Z40="","",Indtastning!Z40))</f>
      </c>
      <c r="AA33" s="103">
        <f>IF(Indtastning!$E40=47,"",IF(Indtastning!AA40="","",Indtastning!AA40))</f>
      </c>
      <c r="AB33" s="103">
        <f>IF(Indtastning!$E40=47,"",IF(Indtastning!AB40="","",Indtastning!AB40))</f>
      </c>
      <c r="AC33" s="103">
        <f>IF(Indtastning!$E40=47,"",IF(Indtastning!AC40="","",Indtastning!AC40))</f>
        <v>50</v>
      </c>
      <c r="AD33" s="102">
        <f>IF(Indtastning!$E40=47,"",IF(Indtastning!AD40="","",Indtastning!AD40))</f>
      </c>
      <c r="AE33" s="103">
        <f>IF(Indtastning!$E40=47,"",IF(Indtastning!AE40="","",Indtastning!AE40))</f>
      </c>
      <c r="AF33" s="103">
        <f>IF(Indtastning!$E40=47,"",IF(Indtastning!AF40="","",Indtastning!AF40))</f>
      </c>
      <c r="AG33" s="103">
        <f>IF(Indtastning!$E40=47,"",IF(Indtastning!AG40="","",Indtastning!AG40))</f>
      </c>
      <c r="AH33" s="102">
        <f>IF(Indtastning!$E40=47,"",IF(Indtastning!AH40="","",Indtastning!AH40))</f>
      </c>
      <c r="AI33" s="103">
        <f>IF(Indtastning!$E40=47,"",IF(Indtastning!AI40="","",Indtastning!AI40))</f>
      </c>
      <c r="AJ33" s="103">
        <f>IF(Indtastning!$E40=47,"",IF(Indtastning!AJ40="","",Indtastning!AJ40))</f>
        <v>70</v>
      </c>
      <c r="AK33" s="103">
        <f>IF(Indtastning!$E40=47,"",IF(Indtastning!AK40="","",Indtastning!AK40))</f>
      </c>
      <c r="AL33" s="102">
        <f>IF(Indtastning!$E40=47,"",IF(Indtastning!AL40="","",Indtastning!AL40))</f>
        <v>50</v>
      </c>
      <c r="AM33" s="103">
        <f>IF(Indtastning!$E40=47,"",IF(Indtastning!AM40="","",Indtastning!AM40))</f>
      </c>
      <c r="AN33" s="103">
        <f>IF(Indtastning!$E40=47,"",IF(Indtastning!AN40="","",Indtastning!AN40))</f>
      </c>
      <c r="AO33" s="103">
        <f>IF(Indtastning!$E40=47,"",IF(Indtastning!AO40="","",Indtastning!AO40))</f>
      </c>
      <c r="AP33" s="102">
        <f>IF(Indtastning!$E40=47,"",IF(Indtastning!AP40="","",Indtastning!AP40))</f>
      </c>
      <c r="AQ33" s="103">
        <f>IF(Indtastning!$E40=47,"",IF(Indtastning!AQ40="","",Indtastning!AQ40))</f>
      </c>
      <c r="AR33" s="103">
        <f>IF(Indtastning!$E40=47,"",IF(Indtastning!AR40="","",Indtastning!AR40))</f>
      </c>
      <c r="AS33" s="103">
        <f>IF(Indtastning!$E40=47,"",IF(Indtastning!AS40="","",Indtastning!AS40))</f>
      </c>
      <c r="AT33" s="102">
        <f>IF(Indtastning!$E40=47,"",IF(Indtastning!AT40="","",Indtastning!AT40))</f>
      </c>
      <c r="AU33" s="103">
        <f>IF(Indtastning!$E40=47,"",IF(Indtastning!AU40="","",Indtastning!AU40))</f>
      </c>
      <c r="AV33" s="103">
        <f>IF(Indtastning!$E40=47,"",IF(Indtastning!AV40="","",Indtastning!AV40))</f>
        <v>40</v>
      </c>
      <c r="AW33" s="103">
        <f>IF(Indtastning!$E40=47,"",IF(Indtastning!AW40="","",Indtastning!AW40))</f>
      </c>
      <c r="AX33" s="102">
        <f>IF(Indtastning!$E40=47,"",IF(Indtastning!AX40="","",Indtastning!AX40))</f>
      </c>
      <c r="AY33" s="103">
        <f>IF(Indtastning!$E40=47,"",IF(Indtastning!AY40="","",Indtastning!AY40))</f>
      </c>
      <c r="AZ33" s="103">
        <f>IF(Indtastning!$E40=47,"",IF(Indtastning!AZ40="","",Indtastning!AZ40))</f>
        <v>60</v>
      </c>
      <c r="BA33" s="103">
        <f>IF(Indtastning!$E40=47,"",IF(Indtastning!BA40="","",Indtastning!BA40))</f>
        <v>60</v>
      </c>
      <c r="BB33" s="102">
        <f>IF(Indtastning!$E40=47,"",IF(Indtastning!BB40="","",Indtastning!BB40))</f>
        <v>40</v>
      </c>
      <c r="BC33" s="103">
        <f>IF(Indtastning!$E40=47,"",IF(Indtastning!BC40="","",Indtastning!BC40))</f>
      </c>
      <c r="BD33" s="103">
        <f>IF(Indtastning!$E40=47,"",IF(Indtastning!BD40="","",Indtastning!BD40))</f>
      </c>
    </row>
    <row r="34" spans="1:56" ht="27" customHeight="1">
      <c r="A34" s="14">
        <v>16</v>
      </c>
      <c r="B34" s="15" t="s">
        <v>62</v>
      </c>
      <c r="C34" s="16" t="s">
        <v>7</v>
      </c>
      <c r="D34" s="16" t="s">
        <v>90</v>
      </c>
      <c r="E34" s="86">
        <f>IF(Indtastning!$E25=47,0,Indtastning!E25)</f>
        <v>18</v>
      </c>
      <c r="F34" s="87">
        <f>IF(Indtastning!$E25=47,0,Indtastning!F25)</f>
        <v>580</v>
      </c>
      <c r="G34" s="88">
        <f>Indtastning!G25</f>
        <v>0</v>
      </c>
      <c r="H34" s="94">
        <f>IF(Indtastning!$E25=47,0,Indtastning!H25)</f>
        <v>580</v>
      </c>
      <c r="I34" s="89">
        <f>Indtastning!I25</f>
        <v>13</v>
      </c>
      <c r="J34" s="90">
        <f>IF(Indtastning!$E25=47,"",IF(Indtastning!J25="","",Indtastning!J25))</f>
        <v>10</v>
      </c>
      <c r="K34" s="91">
        <f>IF(Indtastning!$E25=47,"",IF(Indtastning!K25="","",Indtastning!K25))</f>
        <v>10</v>
      </c>
      <c r="L34" s="91">
        <f>IF(Indtastning!$E25=47,"",IF(Indtastning!L25="","",Indtastning!L25))</f>
        <v>10</v>
      </c>
      <c r="M34" s="91">
        <f>IF(Indtastning!$E25=47,"",IF(Indtastning!M25="","",Indtastning!M25))</f>
        <v>10</v>
      </c>
      <c r="N34" s="90">
        <f>IF(Indtastning!$E25=47,"",IF(Indtastning!N25="","",Indtastning!N25))</f>
      </c>
      <c r="O34" s="91">
        <f>IF(Indtastning!$E25=47,"",IF(Indtastning!O25="","",Indtastning!O25))</f>
      </c>
      <c r="P34" s="91">
        <f>IF(Indtastning!$E25=47,"",IF(Indtastning!P25="","",Indtastning!P25))</f>
      </c>
      <c r="Q34" s="91">
        <f>IF(Indtastning!$E25=47,"",IF(Indtastning!Q25="","",Indtastning!Q25))</f>
        <v>20</v>
      </c>
      <c r="R34" s="90">
        <f>IF(Indtastning!$E25=47,"",IF(Indtastning!R25="","",Indtastning!R25))</f>
        <v>10</v>
      </c>
      <c r="S34" s="91">
        <f>IF(Indtastning!$E25=47,"",IF(Indtastning!S25="","",Indtastning!S25))</f>
        <v>30</v>
      </c>
      <c r="T34" s="91">
        <f>IF(Indtastning!$E25=47,"",IF(Indtastning!T25="","",Indtastning!T25))</f>
      </c>
      <c r="U34" s="91">
        <f>IF(Indtastning!$E25=47,"",IF(Indtastning!U25="","",Indtastning!U25))</f>
        <v>30</v>
      </c>
      <c r="V34" s="90">
        <f>IF(Indtastning!$E25=47,"",IF(Indtastning!V25="","",Indtastning!V25))</f>
        <v>40</v>
      </c>
      <c r="W34" s="91">
        <f>IF(Indtastning!$E25=47,"",IF(Indtastning!W25="","",Indtastning!W25))</f>
      </c>
      <c r="X34" s="91">
        <f>IF(Indtastning!$E25=47,"",IF(Indtastning!X25="","",Indtastning!X25))</f>
        <v>40</v>
      </c>
      <c r="Y34" s="91">
        <f>IF(Indtastning!$E25=47,"",IF(Indtastning!Y25="","",Indtastning!Y25))</f>
        <v>30</v>
      </c>
      <c r="Z34" s="90">
        <f>IF(Indtastning!$E25=47,"",IF(Indtastning!Z25="","",Indtastning!Z25))</f>
      </c>
      <c r="AA34" s="91">
        <f>IF(Indtastning!$E25=47,"",IF(Indtastning!AA25="","",Indtastning!AA25))</f>
      </c>
      <c r="AB34" s="91">
        <f>IF(Indtastning!$E25=47,"",IF(Indtastning!AB25="","",Indtastning!AB25))</f>
      </c>
      <c r="AC34" s="91">
        <f>IF(Indtastning!$E25=47,"",IF(Indtastning!AC25="","",Indtastning!AC25))</f>
        <v>50</v>
      </c>
      <c r="AD34" s="90">
        <f>IF(Indtastning!$E25=47,"",IF(Indtastning!AD25="","",Indtastning!AD25))</f>
      </c>
      <c r="AE34" s="91">
        <f>IF(Indtastning!$E25=47,"",IF(Indtastning!AE25="","",Indtastning!AE25))</f>
        <v>50</v>
      </c>
      <c r="AF34" s="91">
        <f>IF(Indtastning!$E25=47,"",IF(Indtastning!AF25="","",Indtastning!AF25))</f>
      </c>
      <c r="AG34" s="91">
        <f>IF(Indtastning!$E25=47,"",IF(Indtastning!AG25="","",Indtastning!AG25))</f>
      </c>
      <c r="AH34" s="90">
        <f>IF(Indtastning!$E25=47,"",IF(Indtastning!AH25="","",Indtastning!AH25))</f>
      </c>
      <c r="AI34" s="91">
        <f>IF(Indtastning!$E25=47,"",IF(Indtastning!AI25="","",Indtastning!AI25))</f>
      </c>
      <c r="AJ34" s="91">
        <f>IF(Indtastning!$E25=47,"",IF(Indtastning!AJ25="","",Indtastning!AJ25))</f>
      </c>
      <c r="AK34" s="91">
        <f>IF(Indtastning!$E25=47,"",IF(Indtastning!AK25="","",Indtastning!AK25))</f>
      </c>
      <c r="AL34" s="90">
        <f>IF(Indtastning!$E25=47,"",IF(Indtastning!AL25="","",Indtastning!AL25))</f>
        <v>50</v>
      </c>
      <c r="AM34" s="91">
        <f>IF(Indtastning!$E25=47,"",IF(Indtastning!AM25="","",Indtastning!AM25))</f>
      </c>
      <c r="AN34" s="91">
        <f>IF(Indtastning!$E25=47,"",IF(Indtastning!AN25="","",Indtastning!AN25))</f>
      </c>
      <c r="AO34" s="91">
        <f>IF(Indtastning!$E25=47,"",IF(Indtastning!AO25="","",Indtastning!AO25))</f>
      </c>
      <c r="AP34" s="90">
        <f>IF(Indtastning!$E25=47,"",IF(Indtastning!AP25="","",Indtastning!AP25))</f>
      </c>
      <c r="AQ34" s="91">
        <f>IF(Indtastning!$E25=47,"",IF(Indtastning!AQ25="","",Indtastning!AQ25))</f>
        <v>50</v>
      </c>
      <c r="AR34" s="91">
        <f>IF(Indtastning!$E25=47,"",IF(Indtastning!AR25="","",Indtastning!AR25))</f>
        <v>40</v>
      </c>
      <c r="AS34" s="91">
        <f>IF(Indtastning!$E25=47,"",IF(Indtastning!AS25="","",Indtastning!AS25))</f>
      </c>
      <c r="AT34" s="90">
        <f>IF(Indtastning!$E25=47,"",IF(Indtastning!AT25="","",Indtastning!AT25))</f>
      </c>
      <c r="AU34" s="91">
        <f>IF(Indtastning!$E25=47,"",IF(Indtastning!AU25="","",Indtastning!AU25))</f>
      </c>
      <c r="AV34" s="91">
        <f>IF(Indtastning!$E25=47,"",IF(Indtastning!AV25="","",Indtastning!AV25))</f>
      </c>
      <c r="AW34" s="91">
        <f>IF(Indtastning!$E25=47,"",IF(Indtastning!AW25="","",Indtastning!AW25))</f>
      </c>
      <c r="AX34" s="90">
        <f>IF(Indtastning!$E25=47,"",IF(Indtastning!AX25="","",Indtastning!AX25))</f>
      </c>
      <c r="AY34" s="91">
        <f>IF(Indtastning!$E25=47,"",IF(Indtastning!AY25="","",Indtastning!AY25))</f>
      </c>
      <c r="AZ34" s="91">
        <f>IF(Indtastning!$E25=47,"",IF(Indtastning!AZ25="","",Indtastning!AZ25))</f>
      </c>
      <c r="BA34" s="91">
        <f>IF(Indtastning!$E25=47,"",IF(Indtastning!BA25="","",Indtastning!BA25))</f>
        <v>60</v>
      </c>
      <c r="BB34" s="90">
        <f>IF(Indtastning!$E25=47,"",IF(Indtastning!BB25="","",Indtastning!BB25))</f>
        <v>40</v>
      </c>
      <c r="BC34" s="91">
        <f>IF(Indtastning!$E25=47,"",IF(Indtastning!BC25="","",Indtastning!BC25))</f>
      </c>
      <c r="BD34" s="91">
        <f>IF(Indtastning!$E25=47,"",IF(Indtastning!BD25="","",Indtastning!BD25))</f>
      </c>
    </row>
    <row r="35" spans="1:56" ht="25.5">
      <c r="A35" s="21">
        <v>15</v>
      </c>
      <c r="B35" s="22" t="s">
        <v>60</v>
      </c>
      <c r="C35" s="23" t="s">
        <v>7</v>
      </c>
      <c r="D35" s="23" t="s">
        <v>92</v>
      </c>
      <c r="E35" s="92">
        <f>IF(Indtastning!$E24=47,0,Indtastning!E24)</f>
        <v>16</v>
      </c>
      <c r="F35" s="93">
        <f>IF(Indtastning!$E24=47,0,Indtastning!F24)</f>
        <v>570</v>
      </c>
      <c r="G35" s="88">
        <f>Indtastning!G24</f>
        <v>0</v>
      </c>
      <c r="H35" s="94">
        <f>IF(Indtastning!$E24=47,0,Indtastning!H24)</f>
        <v>570</v>
      </c>
      <c r="I35" s="89">
        <f>Indtastning!I24</f>
        <v>7</v>
      </c>
      <c r="J35" s="95">
        <f>IF(Indtastning!$E24=47,"",IF(Indtastning!J24="","",Indtastning!J24))</f>
      </c>
      <c r="K35" s="96">
        <f>IF(Indtastning!$E24=47,"",IF(Indtastning!K24="","",Indtastning!K24))</f>
        <v>10</v>
      </c>
      <c r="L35" s="96">
        <f>IF(Indtastning!$E24=47,"",IF(Indtastning!L24="","",Indtastning!L24))</f>
        <v>10</v>
      </c>
      <c r="M35" s="96">
        <f>IF(Indtastning!$E24=47,"",IF(Indtastning!M24="","",Indtastning!M24))</f>
        <v>10</v>
      </c>
      <c r="N35" s="95">
        <f>IF(Indtastning!$E24=47,"",IF(Indtastning!N24="","",Indtastning!N24))</f>
      </c>
      <c r="O35" s="96">
        <f>IF(Indtastning!$E24=47,"",IF(Indtastning!O24="","",Indtastning!O24))</f>
        <v>10</v>
      </c>
      <c r="P35" s="96">
        <f>IF(Indtastning!$E24=47,"",IF(Indtastning!P24="","",Indtastning!P24))</f>
        <v>10</v>
      </c>
      <c r="Q35" s="96">
        <f>IF(Indtastning!$E24=47,"",IF(Indtastning!Q24="","",Indtastning!Q24))</f>
        <v>20</v>
      </c>
      <c r="R35" s="95">
        <f>IF(Indtastning!$E24=47,"",IF(Indtastning!R24="","",Indtastning!R24))</f>
      </c>
      <c r="S35" s="96">
        <f>IF(Indtastning!$E24=47,"",IF(Indtastning!S24="","",Indtastning!S24))</f>
      </c>
      <c r="T35" s="96">
        <f>IF(Indtastning!$E24=47,"",IF(Indtastning!T24="","",Indtastning!T24))</f>
      </c>
      <c r="U35" s="96">
        <f>IF(Indtastning!$E24=47,"",IF(Indtastning!U24="","",Indtastning!U24))</f>
      </c>
      <c r="V35" s="95">
        <f>IF(Indtastning!$E24=47,"",IF(Indtastning!V24="","",Indtastning!V24))</f>
        <v>40</v>
      </c>
      <c r="W35" s="96">
        <f>IF(Indtastning!$E24=47,"",IF(Indtastning!W24="","",Indtastning!W24))</f>
      </c>
      <c r="X35" s="96">
        <f>IF(Indtastning!$E24=47,"",IF(Indtastning!X24="","",Indtastning!X24))</f>
      </c>
      <c r="Y35" s="96">
        <f>IF(Indtastning!$E24=47,"",IF(Indtastning!Y24="","",Indtastning!Y24))</f>
      </c>
      <c r="Z35" s="95">
        <f>IF(Indtastning!$E24=47,"",IF(Indtastning!Z24="","",Indtastning!Z24))</f>
      </c>
      <c r="AA35" s="96">
        <f>IF(Indtastning!$E24=47,"",IF(Indtastning!AA24="","",Indtastning!AA24))</f>
      </c>
      <c r="AB35" s="96">
        <f>IF(Indtastning!$E24=47,"",IF(Indtastning!AB24="","",Indtastning!AB24))</f>
        <v>50</v>
      </c>
      <c r="AC35" s="96">
        <f>IF(Indtastning!$E24=47,"",IF(Indtastning!AC24="","",Indtastning!AC24))</f>
        <v>50</v>
      </c>
      <c r="AD35" s="95">
        <f>IF(Indtastning!$E24=47,"",IF(Indtastning!AD24="","",Indtastning!AD24))</f>
      </c>
      <c r="AE35" s="96">
        <f>IF(Indtastning!$E24=47,"",IF(Indtastning!AE24="","",Indtastning!AE24))</f>
      </c>
      <c r="AF35" s="96">
        <f>IF(Indtastning!$E24=47,"",IF(Indtastning!AF24="","",Indtastning!AF24))</f>
      </c>
      <c r="AG35" s="96">
        <f>IF(Indtastning!$E24=47,"",IF(Indtastning!AG24="","",Indtastning!AG24))</f>
      </c>
      <c r="AH35" s="95">
        <f>IF(Indtastning!$E24=47,"",IF(Indtastning!AH24="","",Indtastning!AH24))</f>
        <v>40</v>
      </c>
      <c r="AI35" s="96">
        <f>IF(Indtastning!$E24=47,"",IF(Indtastning!AI24="","",Indtastning!AI24))</f>
      </c>
      <c r="AJ35" s="96">
        <f>IF(Indtastning!$E24=47,"",IF(Indtastning!AJ24="","",Indtastning!AJ24))</f>
      </c>
      <c r="AK35" s="96">
        <f>IF(Indtastning!$E24=47,"",IF(Indtastning!AK24="","",Indtastning!AK24))</f>
      </c>
      <c r="AL35" s="95">
        <f>IF(Indtastning!$E24=47,"",IF(Indtastning!AL24="","",Indtastning!AL24))</f>
        <v>50</v>
      </c>
      <c r="AM35" s="96">
        <f>IF(Indtastning!$E24=47,"",IF(Indtastning!AM24="","",Indtastning!AM24))</f>
      </c>
      <c r="AN35" s="96">
        <f>IF(Indtastning!$E24=47,"",IF(Indtastning!AN24="","",Indtastning!AN24))</f>
      </c>
      <c r="AO35" s="96">
        <f>IF(Indtastning!$E24=47,"",IF(Indtastning!AO24="","",Indtastning!AO24))</f>
      </c>
      <c r="AP35" s="95">
        <f>IF(Indtastning!$E24=47,"",IF(Indtastning!AP24="","",Indtastning!AP24))</f>
      </c>
      <c r="AQ35" s="96">
        <f>IF(Indtastning!$E24=47,"",IF(Indtastning!AQ24="","",Indtastning!AQ24))</f>
      </c>
      <c r="AR35" s="96">
        <f>IF(Indtastning!$E24=47,"",IF(Indtastning!AR24="","",Indtastning!AR24))</f>
      </c>
      <c r="AS35" s="96">
        <f>IF(Indtastning!$E24=47,"",IF(Indtastning!AS24="","",Indtastning!AS24))</f>
      </c>
      <c r="AT35" s="95">
        <f>IF(Indtastning!$E24=47,"",IF(Indtastning!AT24="","",Indtastning!AT24))</f>
      </c>
      <c r="AU35" s="96">
        <f>IF(Indtastning!$E24=47,"",IF(Indtastning!AU24="","",Indtastning!AU24))</f>
        <v>50</v>
      </c>
      <c r="AV35" s="96">
        <f>IF(Indtastning!$E24=47,"",IF(Indtastning!AV24="","",Indtastning!AV24))</f>
        <v>40</v>
      </c>
      <c r="AW35" s="96">
        <f>IF(Indtastning!$E24=47,"",IF(Indtastning!AW24="","",Indtastning!AW24))</f>
      </c>
      <c r="AX35" s="95">
        <f>IF(Indtastning!$E24=47,"",IF(Indtastning!AX24="","",Indtastning!AX24))</f>
      </c>
      <c r="AY35" s="96">
        <f>IF(Indtastning!$E24=47,"",IF(Indtastning!AY24="","",Indtastning!AY24))</f>
      </c>
      <c r="AZ35" s="96">
        <f>IF(Indtastning!$E24=47,"",IF(Indtastning!AZ24="","",Indtastning!AZ24))</f>
        <v>60</v>
      </c>
      <c r="BA35" s="96">
        <f>IF(Indtastning!$E24=47,"",IF(Indtastning!BA24="","",Indtastning!BA24))</f>
      </c>
      <c r="BB35" s="95">
        <f>IF(Indtastning!$E24=47,"",IF(Indtastning!BB24="","",Indtastning!BB24))</f>
      </c>
      <c r="BC35" s="96">
        <f>IF(Indtastning!$E24=47,"",IF(Indtastning!BC24="","",Indtastning!BC24))</f>
        <v>70</v>
      </c>
      <c r="BD35" s="96">
        <f>IF(Indtastning!$E24=47,"",IF(Indtastning!BD24="","",Indtastning!BD24))</f>
        <v>50</v>
      </c>
    </row>
    <row r="36" spans="1:56" ht="26.25" thickBot="1">
      <c r="A36" s="28">
        <v>26</v>
      </c>
      <c r="B36" s="29" t="s">
        <v>71</v>
      </c>
      <c r="C36" s="30" t="s">
        <v>22</v>
      </c>
      <c r="D36" s="30" t="s">
        <v>26</v>
      </c>
      <c r="E36" s="97">
        <f>IF(Indtastning!$E35=47,0,Indtastning!E35)</f>
        <v>16</v>
      </c>
      <c r="F36" s="98">
        <f>IF(Indtastning!$E35=47,0,Indtastning!F35)</f>
        <v>570</v>
      </c>
      <c r="G36" s="99">
        <f>Indtastning!G35</f>
        <v>0</v>
      </c>
      <c r="H36" s="100">
        <f>IF(Indtastning!$E35=47,0,Indtastning!H35)</f>
        <v>570</v>
      </c>
      <c r="I36" s="101">
        <f>Indtastning!I35</f>
        <v>10</v>
      </c>
      <c r="J36" s="102">
        <f>IF(Indtastning!$E35=47,"",IF(Indtastning!J35="","",Indtastning!J35))</f>
      </c>
      <c r="K36" s="103">
        <f>IF(Indtastning!$E35=47,"",IF(Indtastning!K35="","",Indtastning!K35))</f>
        <v>10</v>
      </c>
      <c r="L36" s="103">
        <f>IF(Indtastning!$E35=47,"",IF(Indtastning!L35="","",Indtastning!L35))</f>
        <v>10</v>
      </c>
      <c r="M36" s="103">
        <f>IF(Indtastning!$E35=47,"",IF(Indtastning!M35="","",Indtastning!M35))</f>
        <v>10</v>
      </c>
      <c r="N36" s="102">
        <f>IF(Indtastning!$E35=47,"",IF(Indtastning!N35="","",Indtastning!N35))</f>
      </c>
      <c r="O36" s="103">
        <f>IF(Indtastning!$E35=47,"",IF(Indtastning!O35="","",Indtastning!O35))</f>
      </c>
      <c r="P36" s="103">
        <f>IF(Indtastning!$E35=47,"",IF(Indtastning!P35="","",Indtastning!P35))</f>
        <v>10</v>
      </c>
      <c r="Q36" s="103">
        <f>IF(Indtastning!$E35=47,"",IF(Indtastning!Q35="","",Indtastning!Q35))</f>
        <v>20</v>
      </c>
      <c r="R36" s="102">
        <f>IF(Indtastning!$E35=47,"",IF(Indtastning!R35="","",Indtastning!R35))</f>
      </c>
      <c r="S36" s="103">
        <f>IF(Indtastning!$E35=47,"",IF(Indtastning!S35="","",Indtastning!S35))</f>
      </c>
      <c r="T36" s="103">
        <f>IF(Indtastning!$E35=47,"",IF(Indtastning!T35="","",Indtastning!T35))</f>
      </c>
      <c r="U36" s="103">
        <f>IF(Indtastning!$E35=47,"",IF(Indtastning!U35="","",Indtastning!U35))</f>
        <v>30</v>
      </c>
      <c r="V36" s="102">
        <f>IF(Indtastning!$E35=47,"",IF(Indtastning!V35="","",Indtastning!V35))</f>
      </c>
      <c r="W36" s="103">
        <f>IF(Indtastning!$E35=47,"",IF(Indtastning!W35="","",Indtastning!W35))</f>
      </c>
      <c r="X36" s="103">
        <f>IF(Indtastning!$E35=47,"",IF(Indtastning!X35="","",Indtastning!X35))</f>
      </c>
      <c r="Y36" s="103">
        <f>IF(Indtastning!$E35=47,"",IF(Indtastning!Y35="","",Indtastning!Y35))</f>
      </c>
      <c r="Z36" s="102">
        <f>IF(Indtastning!$E35=47,"",IF(Indtastning!Z35="","",Indtastning!Z35))</f>
      </c>
      <c r="AA36" s="103">
        <f>IF(Indtastning!$E35=47,"",IF(Indtastning!AA35="","",Indtastning!AA35))</f>
        <v>40</v>
      </c>
      <c r="AB36" s="103">
        <f>IF(Indtastning!$E35=47,"",IF(Indtastning!AB35="","",Indtastning!AB35))</f>
      </c>
      <c r="AC36" s="103">
        <f>IF(Indtastning!$E35=47,"",IF(Indtastning!AC35="","",Indtastning!AC35))</f>
        <v>50</v>
      </c>
      <c r="AD36" s="102">
        <f>IF(Indtastning!$E35=47,"",IF(Indtastning!AD35="","",Indtastning!AD35))</f>
      </c>
      <c r="AE36" s="103">
        <f>IF(Indtastning!$E35=47,"",IF(Indtastning!AE35="","",Indtastning!AE35))</f>
      </c>
      <c r="AF36" s="103">
        <f>IF(Indtastning!$E35=47,"",IF(Indtastning!AF35="","",Indtastning!AF35))</f>
      </c>
      <c r="AG36" s="103">
        <f>IF(Indtastning!$E35=47,"",IF(Indtastning!AG35="","",Indtastning!AG35))</f>
        <v>50</v>
      </c>
      <c r="AH36" s="102">
        <f>IF(Indtastning!$E35=47,"",IF(Indtastning!AH35="","",Indtastning!AH35))</f>
      </c>
      <c r="AI36" s="103">
        <f>IF(Indtastning!$E35=47,"",IF(Indtastning!AI35="","",Indtastning!AI35))</f>
      </c>
      <c r="AJ36" s="103">
        <f>IF(Indtastning!$E35=47,"",IF(Indtastning!AJ35="","",Indtastning!AJ35))</f>
      </c>
      <c r="AK36" s="103">
        <f>IF(Indtastning!$E35=47,"",IF(Indtastning!AK35="","",Indtastning!AK35))</f>
      </c>
      <c r="AL36" s="102">
        <f>IF(Indtastning!$E35=47,"",IF(Indtastning!AL35="","",Indtastning!AL35))</f>
        <v>50</v>
      </c>
      <c r="AM36" s="103">
        <f>IF(Indtastning!$E35=47,"",IF(Indtastning!AM35="","",Indtastning!AM35))</f>
        <v>50</v>
      </c>
      <c r="AN36" s="103">
        <f>IF(Indtastning!$E35=47,"",IF(Indtastning!AN35="","",Indtastning!AN35))</f>
      </c>
      <c r="AO36" s="103">
        <f>IF(Indtastning!$E35=47,"",IF(Indtastning!AO35="","",Indtastning!AO35))</f>
      </c>
      <c r="AP36" s="102">
        <f>IF(Indtastning!$E35=47,"",IF(Indtastning!AP35="","",Indtastning!AP35))</f>
      </c>
      <c r="AQ36" s="103">
        <f>IF(Indtastning!$E35=47,"",IF(Indtastning!AQ35="","",Indtastning!AQ35))</f>
      </c>
      <c r="AR36" s="103">
        <f>IF(Indtastning!$E35=47,"",IF(Indtastning!AR35="","",Indtastning!AR35))</f>
        <v>40</v>
      </c>
      <c r="AS36" s="103">
        <f>IF(Indtastning!$E35=47,"",IF(Indtastning!AS35="","",Indtastning!AS35))</f>
      </c>
      <c r="AT36" s="102">
        <f>IF(Indtastning!$E35=47,"",IF(Indtastning!AT35="","",Indtastning!AT35))</f>
      </c>
      <c r="AU36" s="103">
        <f>IF(Indtastning!$E35=47,"",IF(Indtastning!AU35="","",Indtastning!AU35))</f>
        <v>50</v>
      </c>
      <c r="AV36" s="103">
        <f>IF(Indtastning!$E35=47,"",IF(Indtastning!AV35="","",Indtastning!AV35))</f>
        <v>40</v>
      </c>
      <c r="AW36" s="103">
        <f>IF(Indtastning!$E35=47,"",IF(Indtastning!AW35="","",Indtastning!AW35))</f>
      </c>
      <c r="AX36" s="102">
        <f>IF(Indtastning!$E35=47,"",IF(Indtastning!AX35="","",Indtastning!AX35))</f>
      </c>
      <c r="AY36" s="103">
        <f>IF(Indtastning!$E35=47,"",IF(Indtastning!AY35="","",Indtastning!AY35))</f>
      </c>
      <c r="AZ36" s="103">
        <f>IF(Indtastning!$E35=47,"",IF(Indtastning!AZ35="","",Indtastning!AZ35))</f>
        <v>60</v>
      </c>
      <c r="BA36" s="103">
        <f>IF(Indtastning!$E35=47,"",IF(Indtastning!BA35="","",Indtastning!BA35))</f>
      </c>
      <c r="BB36" s="102">
        <f>IF(Indtastning!$E35=47,"",IF(Indtastning!BB35="","",Indtastning!BB35))</f>
      </c>
      <c r="BC36" s="103">
        <f>IF(Indtastning!$E35=47,"",IF(Indtastning!BC35="","",Indtastning!BC35))</f>
      </c>
      <c r="BD36" s="103">
        <f>IF(Indtastning!$E35=47,"",IF(Indtastning!BD35="","",Indtastning!BD35))</f>
        <v>50</v>
      </c>
    </row>
    <row r="37" spans="1:56" ht="25.5">
      <c r="A37" s="14">
        <v>35</v>
      </c>
      <c r="B37" s="15" t="s">
        <v>78</v>
      </c>
      <c r="C37" s="16" t="s">
        <v>14</v>
      </c>
      <c r="D37" s="16" t="s">
        <v>26</v>
      </c>
      <c r="E37" s="86">
        <f>IF(Indtastning!$E44=47,0,Indtastning!E44)</f>
        <v>18</v>
      </c>
      <c r="F37" s="87">
        <f>IF(Indtastning!$E44=47,0,Indtastning!F44)</f>
        <v>560</v>
      </c>
      <c r="G37" s="88">
        <f>Indtastning!G44</f>
        <v>0</v>
      </c>
      <c r="H37" s="94">
        <f>IF(Indtastning!$E44=47,0,Indtastning!H44)</f>
        <v>560</v>
      </c>
      <c r="I37" s="89">
        <f>Indtastning!I44</f>
        <v>6</v>
      </c>
      <c r="J37" s="90">
        <f>IF(Indtastning!$E44=47,"",IF(Indtastning!J44="","",Indtastning!J44))</f>
        <v>10</v>
      </c>
      <c r="K37" s="91">
        <f>IF(Indtastning!$E44=47,"",IF(Indtastning!K44="","",Indtastning!K44))</f>
        <v>10</v>
      </c>
      <c r="L37" s="91">
        <f>IF(Indtastning!$E44=47,"",IF(Indtastning!L44="","",Indtastning!L44))</f>
        <v>10</v>
      </c>
      <c r="M37" s="91">
        <f>IF(Indtastning!$E44=47,"",IF(Indtastning!M44="","",Indtastning!M44))</f>
        <v>10</v>
      </c>
      <c r="N37" s="90">
        <f>IF(Indtastning!$E44=47,"",IF(Indtastning!N44="","",Indtastning!N44))</f>
      </c>
      <c r="O37" s="91">
        <f>IF(Indtastning!$E44=47,"",IF(Indtastning!O44="","",Indtastning!O44))</f>
        <v>10</v>
      </c>
      <c r="P37" s="91">
        <f>IF(Indtastning!$E44=47,"",IF(Indtastning!P44="","",Indtastning!P44))</f>
        <v>10</v>
      </c>
      <c r="Q37" s="91">
        <f>IF(Indtastning!$E44=47,"",IF(Indtastning!Q44="","",Indtastning!Q44))</f>
        <v>20</v>
      </c>
      <c r="R37" s="90">
        <f>IF(Indtastning!$E44=47,"",IF(Indtastning!R44="","",Indtastning!R44))</f>
        <v>10</v>
      </c>
      <c r="S37" s="91">
        <f>IF(Indtastning!$E44=47,"",IF(Indtastning!S44="","",Indtastning!S44))</f>
      </c>
      <c r="T37" s="91">
        <f>IF(Indtastning!$E44=47,"",IF(Indtastning!T44="","",Indtastning!T44))</f>
      </c>
      <c r="U37" s="91">
        <f>IF(Indtastning!$E44=47,"",IF(Indtastning!U44="","",Indtastning!U44))</f>
        <v>30</v>
      </c>
      <c r="V37" s="90">
        <f>IF(Indtastning!$E44=47,"",IF(Indtastning!V44="","",Indtastning!V44))</f>
        <v>40</v>
      </c>
      <c r="W37" s="91">
        <f>IF(Indtastning!$E44=47,"",IF(Indtastning!W44="","",Indtastning!W44))</f>
        <v>60</v>
      </c>
      <c r="X37" s="91">
        <f>IF(Indtastning!$E44=47,"",IF(Indtastning!X44="","",Indtastning!X44))</f>
      </c>
      <c r="Y37" s="91">
        <f>IF(Indtastning!$E44=47,"",IF(Indtastning!Y44="","",Indtastning!Y44))</f>
      </c>
      <c r="Z37" s="90">
        <f>IF(Indtastning!$E44=47,"",IF(Indtastning!Z44="","",Indtastning!Z44))</f>
      </c>
      <c r="AA37" s="91">
        <f>IF(Indtastning!$E44=47,"",IF(Indtastning!AA44="","",Indtastning!AA44))</f>
      </c>
      <c r="AB37" s="91">
        <f>IF(Indtastning!$E44=47,"",IF(Indtastning!AB44="","",Indtastning!AB44))</f>
      </c>
      <c r="AC37" s="91">
        <f>IF(Indtastning!$E44=47,"",IF(Indtastning!AC44="","",Indtastning!AC44))</f>
        <v>50</v>
      </c>
      <c r="AD37" s="90">
        <f>IF(Indtastning!$E44=47,"",IF(Indtastning!AD44="","",Indtastning!AD44))</f>
      </c>
      <c r="AE37" s="91">
        <f>IF(Indtastning!$E44=47,"",IF(Indtastning!AE44="","",Indtastning!AE44))</f>
        <v>50</v>
      </c>
      <c r="AF37" s="91">
        <f>IF(Indtastning!$E44=47,"",IF(Indtastning!AF44="","",Indtastning!AF44))</f>
      </c>
      <c r="AG37" s="91">
        <f>IF(Indtastning!$E44=47,"",IF(Indtastning!AG44="","",Indtastning!AG44))</f>
      </c>
      <c r="AH37" s="90">
        <f>IF(Indtastning!$E44=47,"",IF(Indtastning!AH44="","",Indtastning!AH44))</f>
      </c>
      <c r="AI37" s="91">
        <f>IF(Indtastning!$E44=47,"",IF(Indtastning!AI44="","",Indtastning!AI44))</f>
      </c>
      <c r="AJ37" s="91">
        <f>IF(Indtastning!$E44=47,"",IF(Indtastning!AJ44="","",Indtastning!AJ44))</f>
      </c>
      <c r="AK37" s="91">
        <f>IF(Indtastning!$E44=47,"",IF(Indtastning!AK44="","",Indtastning!AK44))</f>
      </c>
      <c r="AL37" s="90">
        <f>IF(Indtastning!$E44=47,"",IF(Indtastning!AL44="","",Indtastning!AL44))</f>
      </c>
      <c r="AM37" s="91">
        <f>IF(Indtastning!$E44=47,"",IF(Indtastning!AM44="","",Indtastning!AM44))</f>
      </c>
      <c r="AN37" s="91">
        <f>IF(Indtastning!$E44=47,"",IF(Indtastning!AN44="","",Indtastning!AN44))</f>
      </c>
      <c r="AO37" s="91">
        <f>IF(Indtastning!$E44=47,"",IF(Indtastning!AO44="","",Indtastning!AO44))</f>
      </c>
      <c r="AP37" s="90">
        <f>IF(Indtastning!$E44=47,"",IF(Indtastning!AP44="","",Indtastning!AP44))</f>
      </c>
      <c r="AQ37" s="91">
        <f>IF(Indtastning!$E44=47,"",IF(Indtastning!AQ44="","",Indtastning!AQ44))</f>
      </c>
      <c r="AR37" s="91">
        <f>IF(Indtastning!$E44=47,"",IF(Indtastning!AR44="","",Indtastning!AR44))</f>
        <v>40</v>
      </c>
      <c r="AS37" s="91">
        <f>IF(Indtastning!$E44=47,"",IF(Indtastning!AS44="","",Indtastning!AS44))</f>
      </c>
      <c r="AT37" s="90">
        <f>IF(Indtastning!$E44=47,"",IF(Indtastning!AT44="","",Indtastning!AT44))</f>
      </c>
      <c r="AU37" s="91">
        <f>IF(Indtastning!$E44=47,"",IF(Indtastning!AU44="","",Indtastning!AU44))</f>
      </c>
      <c r="AV37" s="91">
        <f>IF(Indtastning!$E44=47,"",IF(Indtastning!AV44="","",Indtastning!AV44))</f>
        <v>40</v>
      </c>
      <c r="AW37" s="91">
        <f>IF(Indtastning!$E44=47,"",IF(Indtastning!AW44="","",Indtastning!AW44))</f>
      </c>
      <c r="AX37" s="90">
        <f>IF(Indtastning!$E44=47,"",IF(Indtastning!AX44="","",Indtastning!AX44))</f>
      </c>
      <c r="AY37" s="91">
        <f>IF(Indtastning!$E44=47,"",IF(Indtastning!AY44="","",Indtastning!AY44))</f>
      </c>
      <c r="AZ37" s="91">
        <f>IF(Indtastning!$E44=47,"",IF(Indtastning!AZ44="","",Indtastning!AZ44))</f>
        <v>60</v>
      </c>
      <c r="BA37" s="91">
        <f>IF(Indtastning!$E44=47,"",IF(Indtastning!BA44="","",Indtastning!BA44))</f>
        <v>60</v>
      </c>
      <c r="BB37" s="90">
        <f>IF(Indtastning!$E44=47,"",IF(Indtastning!BB44="","",Indtastning!BB44))</f>
        <v>40</v>
      </c>
      <c r="BC37" s="91">
        <f>IF(Indtastning!$E44=47,"",IF(Indtastning!BC44="","",Indtastning!BC44))</f>
      </c>
      <c r="BD37" s="91">
        <f>IF(Indtastning!$E44=47,"",IF(Indtastning!BD44="","",Indtastning!BD44))</f>
      </c>
    </row>
    <row r="38" spans="1:56" ht="25.5">
      <c r="A38" s="21">
        <v>1</v>
      </c>
      <c r="B38" s="22" t="s">
        <v>20</v>
      </c>
      <c r="C38" s="23" t="s">
        <v>7</v>
      </c>
      <c r="D38" s="23" t="s">
        <v>47</v>
      </c>
      <c r="E38" s="92">
        <f>IF(Indtastning!$E10=47,0,Indtastning!E10)</f>
        <v>17</v>
      </c>
      <c r="F38" s="93">
        <f>IF(Indtastning!$E10=47,0,Indtastning!F10)</f>
        <v>530</v>
      </c>
      <c r="G38" s="88">
        <f>Indtastning!G10</f>
        <v>0</v>
      </c>
      <c r="H38" s="94">
        <f>IF(Indtastning!$E10=47,0,Indtastning!H10)</f>
        <v>530</v>
      </c>
      <c r="I38" s="89">
        <f>Indtastning!I10</f>
        <v>1</v>
      </c>
      <c r="J38" s="95">
        <f>IF(Indtastning!$E10=47,"",IF(Indtastning!J10="","",Indtastning!J10))</f>
        <v>10</v>
      </c>
      <c r="K38" s="96">
        <f>IF(Indtastning!$E10=47,"",IF(Indtastning!K10="","",Indtastning!K10))</f>
        <v>10</v>
      </c>
      <c r="L38" s="96">
        <f>IF(Indtastning!$E10=47,"",IF(Indtastning!L10="","",Indtastning!L10))</f>
        <v>10</v>
      </c>
      <c r="M38" s="96">
        <f>IF(Indtastning!$E10=47,"",IF(Indtastning!M10="","",Indtastning!M10))</f>
        <v>10</v>
      </c>
      <c r="N38" s="95">
        <f>IF(Indtastning!$E10=47,"",IF(Indtastning!N10="","",Indtastning!N10))</f>
      </c>
      <c r="O38" s="96">
        <f>IF(Indtastning!$E10=47,"",IF(Indtastning!O10="","",Indtastning!O10))</f>
        <v>10</v>
      </c>
      <c r="P38" s="96">
        <f>IF(Indtastning!$E10=47,"",IF(Indtastning!P10="","",Indtastning!P10))</f>
      </c>
      <c r="Q38" s="96">
        <f>IF(Indtastning!$E10=47,"",IF(Indtastning!Q10="","",Indtastning!Q10))</f>
        <v>20</v>
      </c>
      <c r="R38" s="95">
        <f>IF(Indtastning!$E10=47,"",IF(Indtastning!R10="","",Indtastning!R10))</f>
        <v>10</v>
      </c>
      <c r="S38" s="96">
        <f>IF(Indtastning!$E10=47,"",IF(Indtastning!S10="","",Indtastning!S10))</f>
      </c>
      <c r="T38" s="96">
        <f>IF(Indtastning!$E10=47,"",IF(Indtastning!T10="","",Indtastning!T10))</f>
      </c>
      <c r="U38" s="96">
        <f>IF(Indtastning!$E10=47,"",IF(Indtastning!U10="","",Indtastning!U10))</f>
        <v>30</v>
      </c>
      <c r="V38" s="95">
        <f>IF(Indtastning!$E10=47,"",IF(Indtastning!V10="","",Indtastning!V10))</f>
        <v>40</v>
      </c>
      <c r="W38" s="96">
        <f>IF(Indtastning!$E10=47,"",IF(Indtastning!W10="","",Indtastning!W10))</f>
      </c>
      <c r="X38" s="96">
        <f>IF(Indtastning!$E10=47,"",IF(Indtastning!X10="","",Indtastning!X10))</f>
      </c>
      <c r="Y38" s="96">
        <f>IF(Indtastning!$E10=47,"",IF(Indtastning!Y10="","",Indtastning!Y10))</f>
        <v>30</v>
      </c>
      <c r="Z38" s="95">
        <f>IF(Indtastning!$E10=47,"",IF(Indtastning!Z10="","",Indtastning!Z10))</f>
      </c>
      <c r="AA38" s="96">
        <f>IF(Indtastning!$E10=47,"",IF(Indtastning!AA10="","",Indtastning!AA10))</f>
      </c>
      <c r="AB38" s="96">
        <f>IF(Indtastning!$E10=47,"",IF(Indtastning!AB10="","",Indtastning!AB10))</f>
        <v>50</v>
      </c>
      <c r="AC38" s="96">
        <f>IF(Indtastning!$E10=47,"",IF(Indtastning!AC10="","",Indtastning!AC10))</f>
        <v>50</v>
      </c>
      <c r="AD38" s="95">
        <f>IF(Indtastning!$E10=47,"",IF(Indtastning!AD10="","",Indtastning!AD10))</f>
      </c>
      <c r="AE38" s="96">
        <f>IF(Indtastning!$E10=47,"",IF(Indtastning!AE10="","",Indtastning!AE10))</f>
      </c>
      <c r="AF38" s="96">
        <f>IF(Indtastning!$E10=47,"",IF(Indtastning!AF10="","",Indtastning!AF10))</f>
      </c>
      <c r="AG38" s="96">
        <f>IF(Indtastning!$E10=47,"",IF(Indtastning!AG10="","",Indtastning!AG10))</f>
        <v>50</v>
      </c>
      <c r="AH38" s="95">
        <f>IF(Indtastning!$E10=47,"",IF(Indtastning!AH10="","",Indtastning!AH10))</f>
      </c>
      <c r="AI38" s="96">
        <f>IF(Indtastning!$E10=47,"",IF(Indtastning!AI10="","",Indtastning!AI10))</f>
      </c>
      <c r="AJ38" s="96">
        <f>IF(Indtastning!$E10=47,"",IF(Indtastning!AJ10="","",Indtastning!AJ10))</f>
      </c>
      <c r="AK38" s="96">
        <f>IF(Indtastning!$E10=47,"",IF(Indtastning!AK10="","",Indtastning!AK10))</f>
      </c>
      <c r="AL38" s="95">
        <f>IF(Indtastning!$E10=47,"",IF(Indtastning!AL10="","",Indtastning!AL10))</f>
        <v>50</v>
      </c>
      <c r="AM38" s="96">
        <f>IF(Indtastning!$E10=47,"",IF(Indtastning!AM10="","",Indtastning!AM10))</f>
      </c>
      <c r="AN38" s="96">
        <f>IF(Indtastning!$E10=47,"",IF(Indtastning!AN10="","",Indtastning!AN10))</f>
      </c>
      <c r="AO38" s="96">
        <f>IF(Indtastning!$E10=47,"",IF(Indtastning!AO10="","",Indtastning!AO10))</f>
      </c>
      <c r="AP38" s="95">
        <f>IF(Indtastning!$E10=47,"",IF(Indtastning!AP10="","",Indtastning!AP10))</f>
      </c>
      <c r="AQ38" s="96">
        <f>IF(Indtastning!$E10=47,"",IF(Indtastning!AQ10="","",Indtastning!AQ10))</f>
        <v>50</v>
      </c>
      <c r="AR38" s="96">
        <f>IF(Indtastning!$E10=47,"",IF(Indtastning!AR10="","",Indtastning!AR10))</f>
        <v>40</v>
      </c>
      <c r="AS38" s="96">
        <f>IF(Indtastning!$E10=47,"",IF(Indtastning!AS10="","",Indtastning!AS10))</f>
      </c>
      <c r="AT38" s="95">
        <f>IF(Indtastning!$E10=47,"",IF(Indtastning!AT10="","",Indtastning!AT10))</f>
      </c>
      <c r="AU38" s="96">
        <f>IF(Indtastning!$E10=47,"",IF(Indtastning!AU10="","",Indtastning!AU10))</f>
      </c>
      <c r="AV38" s="96">
        <f>IF(Indtastning!$E10=47,"",IF(Indtastning!AV10="","",Indtastning!AV10))</f>
      </c>
      <c r="AW38" s="96">
        <f>IF(Indtastning!$E10=47,"",IF(Indtastning!AW10="","",Indtastning!AW10))</f>
      </c>
      <c r="AX38" s="95">
        <f>IF(Indtastning!$E10=47,"",IF(Indtastning!AX10="","",Indtastning!AX10))</f>
      </c>
      <c r="AY38" s="96">
        <f>IF(Indtastning!$E10=47,"",IF(Indtastning!AY10="","",Indtastning!AY10))</f>
      </c>
      <c r="AZ38" s="96">
        <f>IF(Indtastning!$E10=47,"",IF(Indtastning!AZ10="","",Indtastning!AZ10))</f>
        <v>60</v>
      </c>
      <c r="BA38" s="96">
        <f>IF(Indtastning!$E10=47,"",IF(Indtastning!BA10="","",Indtastning!BA10))</f>
      </c>
      <c r="BB38" s="95">
        <f>IF(Indtastning!$E10=47,"",IF(Indtastning!BB10="","",Indtastning!BB10))</f>
      </c>
      <c r="BC38" s="96">
        <f>IF(Indtastning!$E10=47,"",IF(Indtastning!BC10="","",Indtastning!BC10))</f>
      </c>
      <c r="BD38" s="96">
        <f>IF(Indtastning!$E10=47,"",IF(Indtastning!BD10="","",Indtastning!BD10))</f>
      </c>
    </row>
    <row r="39" spans="1:56" ht="26.25" thickBot="1">
      <c r="A39" s="28">
        <v>12</v>
      </c>
      <c r="B39" s="29" t="s">
        <v>57</v>
      </c>
      <c r="C39" s="30" t="s">
        <v>7</v>
      </c>
      <c r="D39" s="30" t="s">
        <v>27</v>
      </c>
      <c r="E39" s="97">
        <f>IF(Indtastning!$E21=47,0,Indtastning!E21)</f>
        <v>16</v>
      </c>
      <c r="F39" s="98">
        <f>IF(Indtastning!$E21=47,0,Indtastning!F21)</f>
        <v>530</v>
      </c>
      <c r="G39" s="99">
        <f>Indtastning!G21</f>
        <v>5</v>
      </c>
      <c r="H39" s="100">
        <f>IF(Indtastning!$E21=47,0,Indtastning!H21)</f>
        <v>525</v>
      </c>
      <c r="I39" s="101">
        <f>Indtastning!I21</f>
        <v>21</v>
      </c>
      <c r="J39" s="102">
        <f>IF(Indtastning!$E21=47,"",IF(Indtastning!J21="","",Indtastning!J21))</f>
      </c>
      <c r="K39" s="103">
        <f>IF(Indtastning!$E21=47,"",IF(Indtastning!K21="","",Indtastning!K21))</f>
        <v>10</v>
      </c>
      <c r="L39" s="103">
        <f>IF(Indtastning!$E21=47,"",IF(Indtastning!L21="","",Indtastning!L21))</f>
        <v>10</v>
      </c>
      <c r="M39" s="103">
        <f>IF(Indtastning!$E21=47,"",IF(Indtastning!M21="","",Indtastning!M21))</f>
        <v>10</v>
      </c>
      <c r="N39" s="102">
        <f>IF(Indtastning!$E21=47,"",IF(Indtastning!N21="","",Indtastning!N21))</f>
      </c>
      <c r="O39" s="103">
        <f>IF(Indtastning!$E21=47,"",IF(Indtastning!O21="","",Indtastning!O21))</f>
        <v>10</v>
      </c>
      <c r="P39" s="103">
        <f>IF(Indtastning!$E21=47,"",IF(Indtastning!P21="","",Indtastning!P21))</f>
      </c>
      <c r="Q39" s="103">
        <f>IF(Indtastning!$E21=47,"",IF(Indtastning!Q21="","",Indtastning!Q21))</f>
        <v>20</v>
      </c>
      <c r="R39" s="102">
        <f>IF(Indtastning!$E21=47,"",IF(Indtastning!R21="","",Indtastning!R21))</f>
        <v>10</v>
      </c>
      <c r="S39" s="103">
        <f>IF(Indtastning!$E21=47,"",IF(Indtastning!S21="","",Indtastning!S21))</f>
      </c>
      <c r="T39" s="103">
        <f>IF(Indtastning!$E21=47,"",IF(Indtastning!T21="","",Indtastning!T21))</f>
      </c>
      <c r="U39" s="103">
        <f>IF(Indtastning!$E21=47,"",IF(Indtastning!U21="","",Indtastning!U21))</f>
        <v>30</v>
      </c>
      <c r="V39" s="102">
        <f>IF(Indtastning!$E21=47,"",IF(Indtastning!V21="","",Indtastning!V21))</f>
        <v>40</v>
      </c>
      <c r="W39" s="103">
        <f>IF(Indtastning!$E21=47,"",IF(Indtastning!W21="","",Indtastning!W21))</f>
        <v>60</v>
      </c>
      <c r="X39" s="103">
        <f>IF(Indtastning!$E21=47,"",IF(Indtastning!X21="","",Indtastning!X21))</f>
        <v>40</v>
      </c>
      <c r="Y39" s="103">
        <f>IF(Indtastning!$E21=47,"",IF(Indtastning!Y21="","",Indtastning!Y21))</f>
      </c>
      <c r="Z39" s="102">
        <f>IF(Indtastning!$E21=47,"",IF(Indtastning!Z21="","",Indtastning!Z21))</f>
      </c>
      <c r="AA39" s="103">
        <f>IF(Indtastning!$E21=47,"",IF(Indtastning!AA21="","",Indtastning!AA21))</f>
      </c>
      <c r="AB39" s="103">
        <f>IF(Indtastning!$E21=47,"",IF(Indtastning!AB21="","",Indtastning!AB21))</f>
      </c>
      <c r="AC39" s="103">
        <f>IF(Indtastning!$E21=47,"",IF(Indtastning!AC21="","",Indtastning!AC21))</f>
        <v>50</v>
      </c>
      <c r="AD39" s="102">
        <f>IF(Indtastning!$E21=47,"",IF(Indtastning!AD21="","",Indtastning!AD21))</f>
      </c>
      <c r="AE39" s="103">
        <f>IF(Indtastning!$E21=47,"",IF(Indtastning!AE21="","",Indtastning!AE21))</f>
        <v>50</v>
      </c>
      <c r="AF39" s="103">
        <f>IF(Indtastning!$E21=47,"",IF(Indtastning!AF21="","",Indtastning!AF21))</f>
      </c>
      <c r="AG39" s="103">
        <f>IF(Indtastning!$E21=47,"",IF(Indtastning!AG21="","",Indtastning!AG21))</f>
        <v>50</v>
      </c>
      <c r="AH39" s="102">
        <f>IF(Indtastning!$E21=47,"",IF(Indtastning!AH21="","",Indtastning!AH21))</f>
        <v>40</v>
      </c>
      <c r="AI39" s="103">
        <f>IF(Indtastning!$E21=47,"",IF(Indtastning!AI21="","",Indtastning!AI21))</f>
      </c>
      <c r="AJ39" s="103">
        <f>IF(Indtastning!$E21=47,"",IF(Indtastning!AJ21="","",Indtastning!AJ21))</f>
      </c>
      <c r="AK39" s="103">
        <f>IF(Indtastning!$E21=47,"",IF(Indtastning!AK21="","",Indtastning!AK21))</f>
      </c>
      <c r="AL39" s="102">
        <f>IF(Indtastning!$E21=47,"",IF(Indtastning!AL21="","",Indtastning!AL21))</f>
      </c>
      <c r="AM39" s="103">
        <f>IF(Indtastning!$E21=47,"",IF(Indtastning!AM21="","",Indtastning!AM21))</f>
      </c>
      <c r="AN39" s="103">
        <f>IF(Indtastning!$E21=47,"",IF(Indtastning!AN21="","",Indtastning!AN21))</f>
      </c>
      <c r="AO39" s="103">
        <f>IF(Indtastning!$E21=47,"",IF(Indtastning!AO21="","",Indtastning!AO21))</f>
      </c>
      <c r="AP39" s="102">
        <f>IF(Indtastning!$E21=47,"",IF(Indtastning!AP21="","",Indtastning!AP21))</f>
      </c>
      <c r="AQ39" s="103">
        <f>IF(Indtastning!$E21=47,"",IF(Indtastning!AQ21="","",Indtastning!AQ21))</f>
      </c>
      <c r="AR39" s="103">
        <f>IF(Indtastning!$E21=47,"",IF(Indtastning!AR21="","",Indtastning!AR21))</f>
        <v>40</v>
      </c>
      <c r="AS39" s="103">
        <f>IF(Indtastning!$E21=47,"",IF(Indtastning!AS21="","",Indtastning!AS21))</f>
      </c>
      <c r="AT39" s="102">
        <f>IF(Indtastning!$E21=47,"",IF(Indtastning!AT21="","",Indtastning!AT21))</f>
      </c>
      <c r="AU39" s="103">
        <f>IF(Indtastning!$E21=47,"",IF(Indtastning!AU21="","",Indtastning!AU21))</f>
      </c>
      <c r="AV39" s="103">
        <f>IF(Indtastning!$E21=47,"",IF(Indtastning!AV21="","",Indtastning!AV21))</f>
      </c>
      <c r="AW39" s="103">
        <f>IF(Indtastning!$E21=47,"",IF(Indtastning!AW21="","",Indtastning!AW21))</f>
      </c>
      <c r="AX39" s="102">
        <f>IF(Indtastning!$E21=47,"",IF(Indtastning!AX21="","",Indtastning!AX21))</f>
      </c>
      <c r="AY39" s="103">
        <f>IF(Indtastning!$E21=47,"",IF(Indtastning!AY21="","",Indtastning!AY21))</f>
      </c>
      <c r="AZ39" s="103">
        <f>IF(Indtastning!$E21=47,"",IF(Indtastning!AZ21="","",Indtastning!AZ21))</f>
        <v>60</v>
      </c>
      <c r="BA39" s="103">
        <f>IF(Indtastning!$E21=47,"",IF(Indtastning!BA21="","",Indtastning!BA21))</f>
      </c>
      <c r="BB39" s="102">
        <f>IF(Indtastning!$E21=47,"",IF(Indtastning!BB21="","",Indtastning!BB21))</f>
      </c>
      <c r="BC39" s="103">
        <f>IF(Indtastning!$E21=47,"",IF(Indtastning!BC21="","",Indtastning!BC21))</f>
      </c>
      <c r="BD39" s="103">
        <f>IF(Indtastning!$E21=47,"",IF(Indtastning!BD21="","",Indtastning!BD21))</f>
      </c>
    </row>
    <row r="40" spans="1:56" ht="25.5">
      <c r="A40" s="14">
        <v>22</v>
      </c>
      <c r="B40" s="15" t="s">
        <v>13</v>
      </c>
      <c r="C40" s="16" t="s">
        <v>66</v>
      </c>
      <c r="D40" s="16" t="s">
        <v>26</v>
      </c>
      <c r="E40" s="86">
        <f>IF(Indtastning!$E31=47,0,Indtastning!E31)</f>
        <v>18</v>
      </c>
      <c r="F40" s="87">
        <f>IF(Indtastning!$E31=47,0,Indtastning!F31)</f>
        <v>550</v>
      </c>
      <c r="G40" s="88">
        <f>Indtastning!G31</f>
        <v>40</v>
      </c>
      <c r="H40" s="94">
        <f>IF(Indtastning!$E31=47,0,Indtastning!H31)</f>
        <v>510</v>
      </c>
      <c r="I40" s="89">
        <f>Indtastning!I31</f>
        <v>0</v>
      </c>
      <c r="J40" s="90">
        <f>IF(Indtastning!$E31=47,"",IF(Indtastning!J31="","",Indtastning!J31))</f>
        <v>10</v>
      </c>
      <c r="K40" s="91">
        <f>IF(Indtastning!$E31=47,"",IF(Indtastning!K31="","",Indtastning!K31))</f>
        <v>10</v>
      </c>
      <c r="L40" s="91">
        <f>IF(Indtastning!$E31=47,"",IF(Indtastning!L31="","",Indtastning!L31))</f>
        <v>10</v>
      </c>
      <c r="M40" s="91">
        <f>IF(Indtastning!$E31=47,"",IF(Indtastning!M31="","",Indtastning!M31))</f>
        <v>10</v>
      </c>
      <c r="N40" s="90">
        <f>IF(Indtastning!$E31=47,"",IF(Indtastning!N31="","",Indtastning!N31))</f>
      </c>
      <c r="O40" s="91">
        <f>IF(Indtastning!$E31=47,"",IF(Indtastning!O31="","",Indtastning!O31))</f>
        <v>10</v>
      </c>
      <c r="P40" s="91">
        <f>IF(Indtastning!$E31=47,"",IF(Indtastning!P31="","",Indtastning!P31))</f>
        <v>10</v>
      </c>
      <c r="Q40" s="91">
        <f>IF(Indtastning!$E31=47,"",IF(Indtastning!Q31="","",Indtastning!Q31))</f>
        <v>20</v>
      </c>
      <c r="R40" s="90">
        <f>IF(Indtastning!$E31=47,"",IF(Indtastning!R31="","",Indtastning!R31))</f>
        <v>10</v>
      </c>
      <c r="S40" s="91">
        <f>IF(Indtastning!$E31=47,"",IF(Indtastning!S31="","",Indtastning!S31))</f>
      </c>
      <c r="T40" s="91">
        <f>IF(Indtastning!$E31=47,"",IF(Indtastning!T31="","",Indtastning!T31))</f>
      </c>
      <c r="U40" s="91">
        <f>IF(Indtastning!$E31=47,"",IF(Indtastning!U31="","",Indtastning!U31))</f>
        <v>30</v>
      </c>
      <c r="V40" s="90">
        <f>IF(Indtastning!$E31=47,"",IF(Indtastning!V31="","",Indtastning!V31))</f>
      </c>
      <c r="W40" s="91">
        <f>IF(Indtastning!$E31=47,"",IF(Indtastning!W31="","",Indtastning!W31))</f>
      </c>
      <c r="X40" s="91">
        <f>IF(Indtastning!$E31=47,"",IF(Indtastning!X31="","",Indtastning!X31))</f>
        <v>40</v>
      </c>
      <c r="Y40" s="91">
        <f>IF(Indtastning!$E31=47,"",IF(Indtastning!Y31="","",Indtastning!Y31))</f>
      </c>
      <c r="Z40" s="90">
        <f>IF(Indtastning!$E31=47,"",IF(Indtastning!Z31="","",Indtastning!Z31))</f>
      </c>
      <c r="AA40" s="91">
        <f>IF(Indtastning!$E31=47,"",IF(Indtastning!AA31="","",Indtastning!AA31))</f>
      </c>
      <c r="AB40" s="91">
        <f>IF(Indtastning!$E31=47,"",IF(Indtastning!AB31="","",Indtastning!AB31))</f>
      </c>
      <c r="AC40" s="91">
        <f>IF(Indtastning!$E31=47,"",IF(Indtastning!AC31="","",Indtastning!AC31))</f>
        <v>50</v>
      </c>
      <c r="AD40" s="90">
        <f>IF(Indtastning!$E31=47,"",IF(Indtastning!AD31="","",Indtastning!AD31))</f>
      </c>
      <c r="AE40" s="91">
        <f>IF(Indtastning!$E31=47,"",IF(Indtastning!AE31="","",Indtastning!AE31))</f>
      </c>
      <c r="AF40" s="91">
        <f>IF(Indtastning!$E31=47,"",IF(Indtastning!AF31="","",Indtastning!AF31))</f>
      </c>
      <c r="AG40" s="91">
        <f>IF(Indtastning!$E31=47,"",IF(Indtastning!AG31="","",Indtastning!AG31))</f>
        <v>50</v>
      </c>
      <c r="AH40" s="90">
        <f>IF(Indtastning!$E31=47,"",IF(Indtastning!AH31="","",Indtastning!AH31))</f>
        <v>40</v>
      </c>
      <c r="AI40" s="91">
        <f>IF(Indtastning!$E31=47,"",IF(Indtastning!AI31="","",Indtastning!AI31))</f>
      </c>
      <c r="AJ40" s="91">
        <f>IF(Indtastning!$E31=47,"",IF(Indtastning!AJ31="","",Indtastning!AJ31))</f>
      </c>
      <c r="AK40" s="91">
        <f>IF(Indtastning!$E31=47,"",IF(Indtastning!AK31="","",Indtastning!AK31))</f>
      </c>
      <c r="AL40" s="90">
        <f>IF(Indtastning!$E31=47,"",IF(Indtastning!AL31="","",Indtastning!AL31))</f>
        <v>50</v>
      </c>
      <c r="AM40" s="91">
        <f>IF(Indtastning!$E31=47,"",IF(Indtastning!AM31="","",Indtastning!AM31))</f>
        <v>50</v>
      </c>
      <c r="AN40" s="91">
        <f>IF(Indtastning!$E31=47,"",IF(Indtastning!AN31="","",Indtastning!AN31))</f>
      </c>
      <c r="AO40" s="91">
        <f>IF(Indtastning!$E31=47,"",IF(Indtastning!AO31="","",Indtastning!AO31))</f>
      </c>
      <c r="AP40" s="90">
        <f>IF(Indtastning!$E31=47,"",IF(Indtastning!AP31="","",Indtastning!AP31))</f>
      </c>
      <c r="AQ40" s="91">
        <f>IF(Indtastning!$E31=47,"",IF(Indtastning!AQ31="","",Indtastning!AQ31))</f>
      </c>
      <c r="AR40" s="91">
        <f>IF(Indtastning!$E31=47,"",IF(Indtastning!AR31="","",Indtastning!AR31))</f>
        <v>40</v>
      </c>
      <c r="AS40" s="91">
        <f>IF(Indtastning!$E31=47,"",IF(Indtastning!AS31="","",Indtastning!AS31))</f>
      </c>
      <c r="AT40" s="90">
        <f>IF(Indtastning!$E31=47,"",IF(Indtastning!AT31="","",Indtastning!AT31))</f>
      </c>
      <c r="AU40" s="91">
        <f>IF(Indtastning!$E31=47,"",IF(Indtastning!AU31="","",Indtastning!AU31))</f>
        <v>50</v>
      </c>
      <c r="AV40" s="91">
        <f>IF(Indtastning!$E31=47,"",IF(Indtastning!AV31="","",Indtastning!AV31))</f>
      </c>
      <c r="AW40" s="91">
        <f>IF(Indtastning!$E31=47,"",IF(Indtastning!AW31="","",Indtastning!AW31))</f>
      </c>
      <c r="AX40" s="90">
        <f>IF(Indtastning!$E31=47,"",IF(Indtastning!AX31="","",Indtastning!AX31))</f>
      </c>
      <c r="AY40" s="91">
        <f>IF(Indtastning!$E31=47,"",IF(Indtastning!AY31="","",Indtastning!AY31))</f>
      </c>
      <c r="AZ40" s="91">
        <f>IF(Indtastning!$E31=47,"",IF(Indtastning!AZ31="","",Indtastning!AZ31))</f>
        <v>60</v>
      </c>
      <c r="BA40" s="91">
        <f>IF(Indtastning!$E31=47,"",IF(Indtastning!BA31="","",Indtastning!BA31))</f>
      </c>
      <c r="BB40" s="90">
        <f>IF(Indtastning!$E31=47,"",IF(Indtastning!BB31="","",Indtastning!BB31))</f>
      </c>
      <c r="BC40" s="91">
        <f>IF(Indtastning!$E31=47,"",IF(Indtastning!BC31="","",Indtastning!BC31))</f>
      </c>
      <c r="BD40" s="91">
        <f>IF(Indtastning!$E31=47,"",IF(Indtastning!BD31="","",Indtastning!BD31))</f>
      </c>
    </row>
    <row r="41" spans="1:56" ht="25.5">
      <c r="A41" s="21">
        <v>17</v>
      </c>
      <c r="B41" s="22" t="s">
        <v>63</v>
      </c>
      <c r="C41" s="23" t="s">
        <v>15</v>
      </c>
      <c r="D41" s="23" t="s">
        <v>90</v>
      </c>
      <c r="E41" s="92">
        <f>IF(Indtastning!$E26=47,0,Indtastning!E26)</f>
        <v>17</v>
      </c>
      <c r="F41" s="93">
        <f>IF(Indtastning!$E26=47,0,Indtastning!F26)</f>
        <v>480</v>
      </c>
      <c r="G41" s="88">
        <f>Indtastning!G26</f>
        <v>0</v>
      </c>
      <c r="H41" s="94">
        <f>IF(Indtastning!$E26=47,0,Indtastning!H26)</f>
        <v>480</v>
      </c>
      <c r="I41" s="89">
        <f>Indtastning!I26</f>
        <v>3</v>
      </c>
      <c r="J41" s="95">
        <f>IF(Indtastning!$E26=47,"",IF(Indtastning!J26="","",Indtastning!J26))</f>
        <v>10</v>
      </c>
      <c r="K41" s="96">
        <f>IF(Indtastning!$E26=47,"",IF(Indtastning!K26="","",Indtastning!K26))</f>
        <v>10</v>
      </c>
      <c r="L41" s="96">
        <f>IF(Indtastning!$E26=47,"",IF(Indtastning!L26="","",Indtastning!L26))</f>
        <v>10</v>
      </c>
      <c r="M41" s="96">
        <f>IF(Indtastning!$E26=47,"",IF(Indtastning!M26="","",Indtastning!M26))</f>
        <v>10</v>
      </c>
      <c r="N41" s="95">
        <f>IF(Indtastning!$E26=47,"",IF(Indtastning!N26="","",Indtastning!N26))</f>
      </c>
      <c r="O41" s="96">
        <f>IF(Indtastning!$E26=47,"",IF(Indtastning!O26="","",Indtastning!O26))</f>
        <v>10</v>
      </c>
      <c r="P41" s="96">
        <f>IF(Indtastning!$E26=47,"",IF(Indtastning!P26="","",Indtastning!P26))</f>
        <v>10</v>
      </c>
      <c r="Q41" s="96">
        <f>IF(Indtastning!$E26=47,"",IF(Indtastning!Q26="","",Indtastning!Q26))</f>
        <v>20</v>
      </c>
      <c r="R41" s="95">
        <f>IF(Indtastning!$E26=47,"",IF(Indtastning!R26="","",Indtastning!R26))</f>
        <v>10</v>
      </c>
      <c r="S41" s="96">
        <f>IF(Indtastning!$E26=47,"",IF(Indtastning!S26="","",Indtastning!S26))</f>
      </c>
      <c r="T41" s="96">
        <f>IF(Indtastning!$E26=47,"",IF(Indtastning!T26="","",Indtastning!T26))</f>
      </c>
      <c r="U41" s="96">
        <f>IF(Indtastning!$E26=47,"",IF(Indtastning!U26="","",Indtastning!U26))</f>
        <v>30</v>
      </c>
      <c r="V41" s="95">
        <f>IF(Indtastning!$E26=47,"",IF(Indtastning!V26="","",Indtastning!V26))</f>
        <v>40</v>
      </c>
      <c r="W41" s="96">
        <f>IF(Indtastning!$E26=47,"",IF(Indtastning!W26="","",Indtastning!W26))</f>
      </c>
      <c r="X41" s="96">
        <f>IF(Indtastning!$E26=47,"",IF(Indtastning!X26="","",Indtastning!X26))</f>
      </c>
      <c r="Y41" s="96">
        <f>IF(Indtastning!$E26=47,"",IF(Indtastning!Y26="","",Indtastning!Y26))</f>
        <v>30</v>
      </c>
      <c r="Z41" s="95">
        <f>IF(Indtastning!$E26=47,"",IF(Indtastning!Z26="","",Indtastning!Z26))</f>
      </c>
      <c r="AA41" s="96">
        <f>IF(Indtastning!$E26=47,"",IF(Indtastning!AA26="","",Indtastning!AA26))</f>
        <v>40</v>
      </c>
      <c r="AB41" s="96">
        <f>IF(Indtastning!$E26=47,"",IF(Indtastning!AB26="","",Indtastning!AB26))</f>
      </c>
      <c r="AC41" s="96">
        <f>IF(Indtastning!$E26=47,"",IF(Indtastning!AC26="","",Indtastning!AC26))</f>
        <v>50</v>
      </c>
      <c r="AD41" s="95">
        <f>IF(Indtastning!$E26=47,"",IF(Indtastning!AD26="","",Indtastning!AD26))</f>
      </c>
      <c r="AE41" s="96">
        <f>IF(Indtastning!$E26=47,"",IF(Indtastning!AE26="","",Indtastning!AE26))</f>
      </c>
      <c r="AF41" s="96">
        <f>IF(Indtastning!$E26=47,"",IF(Indtastning!AF26="","",Indtastning!AF26))</f>
      </c>
      <c r="AG41" s="96">
        <f>IF(Indtastning!$E26=47,"",IF(Indtastning!AG26="","",Indtastning!AG26))</f>
        <v>50</v>
      </c>
      <c r="AH41" s="95">
        <f>IF(Indtastning!$E26=47,"",IF(Indtastning!AH26="","",Indtastning!AH26))</f>
      </c>
      <c r="AI41" s="96">
        <f>IF(Indtastning!$E26=47,"",IF(Indtastning!AI26="","",Indtastning!AI26))</f>
      </c>
      <c r="AJ41" s="96">
        <f>IF(Indtastning!$E26=47,"",IF(Indtastning!AJ26="","",Indtastning!AJ26))</f>
      </c>
      <c r="AK41" s="96">
        <f>IF(Indtastning!$E26=47,"",IF(Indtastning!AK26="","",Indtastning!AK26))</f>
      </c>
      <c r="AL41" s="95">
        <f>IF(Indtastning!$E26=47,"",IF(Indtastning!AL26="","",Indtastning!AL26))</f>
        <v>50</v>
      </c>
      <c r="AM41" s="96">
        <f>IF(Indtastning!$E26=47,"",IF(Indtastning!AM26="","",Indtastning!AM26))</f>
      </c>
      <c r="AN41" s="96">
        <f>IF(Indtastning!$E26=47,"",IF(Indtastning!AN26="","",Indtastning!AN26))</f>
      </c>
      <c r="AO41" s="96">
        <f>IF(Indtastning!$E26=47,"",IF(Indtastning!AO26="","",Indtastning!AO26))</f>
      </c>
      <c r="AP41" s="95">
        <f>IF(Indtastning!$E26=47,"",IF(Indtastning!AP26="","",Indtastning!AP26))</f>
      </c>
      <c r="AQ41" s="96">
        <f>IF(Indtastning!$E26=47,"",IF(Indtastning!AQ26="","",Indtastning!AQ26))</f>
      </c>
      <c r="AR41" s="96">
        <f>IF(Indtastning!$E26=47,"",IF(Indtastning!AR26="","",Indtastning!AR26))</f>
      </c>
      <c r="AS41" s="96">
        <f>IF(Indtastning!$E26=47,"",IF(Indtastning!AS26="","",Indtastning!AS26))</f>
      </c>
      <c r="AT41" s="95">
        <f>IF(Indtastning!$E26=47,"",IF(Indtastning!AT26="","",Indtastning!AT26))</f>
      </c>
      <c r="AU41" s="96">
        <f>IF(Indtastning!$E26=47,"",IF(Indtastning!AU26="","",Indtastning!AU26))</f>
      </c>
      <c r="AV41" s="96">
        <f>IF(Indtastning!$E26=47,"",IF(Indtastning!AV26="","",Indtastning!AV26))</f>
        <v>40</v>
      </c>
      <c r="AW41" s="96">
        <f>IF(Indtastning!$E26=47,"",IF(Indtastning!AW26="","",Indtastning!AW26))</f>
      </c>
      <c r="AX41" s="95">
        <f>IF(Indtastning!$E26=47,"",IF(Indtastning!AX26="","",Indtastning!AX26))</f>
      </c>
      <c r="AY41" s="96">
        <f>IF(Indtastning!$E26=47,"",IF(Indtastning!AY26="","",Indtastning!AY26))</f>
      </c>
      <c r="AZ41" s="96">
        <f>IF(Indtastning!$E26=47,"",IF(Indtastning!AZ26="","",Indtastning!AZ26))</f>
        <v>60</v>
      </c>
      <c r="BA41" s="96">
        <f>IF(Indtastning!$E26=47,"",IF(Indtastning!BA26="","",Indtastning!BA26))</f>
      </c>
      <c r="BB41" s="95">
        <f>IF(Indtastning!$E26=47,"",IF(Indtastning!BB26="","",Indtastning!BB26))</f>
      </c>
      <c r="BC41" s="96">
        <f>IF(Indtastning!$E26=47,"",IF(Indtastning!BC26="","",Indtastning!BC26))</f>
      </c>
      <c r="BD41" s="96">
        <f>IF(Indtastning!$E26=47,"",IF(Indtastning!BD26="","",Indtastning!BD26))</f>
      </c>
    </row>
    <row r="42" spans="1:56" ht="26.25" thickBot="1">
      <c r="A42" s="28">
        <v>13</v>
      </c>
      <c r="B42" s="29" t="s">
        <v>58</v>
      </c>
      <c r="C42" s="30" t="s">
        <v>7</v>
      </c>
      <c r="D42" s="30" t="s">
        <v>27</v>
      </c>
      <c r="E42" s="97">
        <f>IF(Indtastning!$E22=47,0,Indtastning!E22)</f>
        <v>17</v>
      </c>
      <c r="F42" s="98">
        <f>IF(Indtastning!$E22=47,0,Indtastning!F22)</f>
        <v>450</v>
      </c>
      <c r="G42" s="99">
        <f>Indtastning!G22</f>
        <v>0</v>
      </c>
      <c r="H42" s="100">
        <f>IF(Indtastning!$E22=47,0,Indtastning!H22)</f>
        <v>450</v>
      </c>
      <c r="I42" s="101">
        <f>Indtastning!I22</f>
        <v>18</v>
      </c>
      <c r="J42" s="102">
        <f>IF(Indtastning!$E22=47,"",IF(Indtastning!J22="","",Indtastning!J22))</f>
        <v>10</v>
      </c>
      <c r="K42" s="103">
        <f>IF(Indtastning!$E22=47,"",IF(Indtastning!K22="","",Indtastning!K22))</f>
        <v>10</v>
      </c>
      <c r="L42" s="103">
        <f>IF(Indtastning!$E22=47,"",IF(Indtastning!L22="","",Indtastning!L22))</f>
        <v>10</v>
      </c>
      <c r="M42" s="103">
        <f>IF(Indtastning!$E22=47,"",IF(Indtastning!M22="","",Indtastning!M22))</f>
        <v>10</v>
      </c>
      <c r="N42" s="102">
        <f>IF(Indtastning!$E22=47,"",IF(Indtastning!N22="","",Indtastning!N22))</f>
        <v>10</v>
      </c>
      <c r="O42" s="103">
        <f>IF(Indtastning!$E22=47,"",IF(Indtastning!O22="","",Indtastning!O22))</f>
        <v>10</v>
      </c>
      <c r="P42" s="103">
        <f>IF(Indtastning!$E22=47,"",IF(Indtastning!P22="","",Indtastning!P22))</f>
        <v>10</v>
      </c>
      <c r="Q42" s="103">
        <f>IF(Indtastning!$E22=47,"",IF(Indtastning!Q22="","",Indtastning!Q22))</f>
        <v>20</v>
      </c>
      <c r="R42" s="102">
        <f>IF(Indtastning!$E22=47,"",IF(Indtastning!R22="","",Indtastning!R22))</f>
        <v>10</v>
      </c>
      <c r="S42" s="103">
        <f>IF(Indtastning!$E22=47,"",IF(Indtastning!S22="","",Indtastning!S22))</f>
      </c>
      <c r="T42" s="103">
        <f>IF(Indtastning!$E22=47,"",IF(Indtastning!T22="","",Indtastning!T22))</f>
      </c>
      <c r="U42" s="103">
        <f>IF(Indtastning!$E22=47,"",IF(Indtastning!U22="","",Indtastning!U22))</f>
        <v>30</v>
      </c>
      <c r="V42" s="102">
        <f>IF(Indtastning!$E22=47,"",IF(Indtastning!V22="","",Indtastning!V22))</f>
        <v>40</v>
      </c>
      <c r="W42" s="103">
        <f>IF(Indtastning!$E22=47,"",IF(Indtastning!W22="","",Indtastning!W22))</f>
        <v>60</v>
      </c>
      <c r="X42" s="103">
        <f>IF(Indtastning!$E22=47,"",IF(Indtastning!X22="","",Indtastning!X22))</f>
      </c>
      <c r="Y42" s="103">
        <f>IF(Indtastning!$E22=47,"",IF(Indtastning!Y22="","",Indtastning!Y22))</f>
        <v>30</v>
      </c>
      <c r="Z42" s="102">
        <f>IF(Indtastning!$E22=47,"",IF(Indtastning!Z22="","",Indtastning!Z22))</f>
      </c>
      <c r="AA42" s="103">
        <f>IF(Indtastning!$E22=47,"",IF(Indtastning!AA22="","",Indtastning!AA22))</f>
      </c>
      <c r="AB42" s="103">
        <f>IF(Indtastning!$E22=47,"",IF(Indtastning!AB22="","",Indtastning!AB22))</f>
      </c>
      <c r="AC42" s="103">
        <f>IF(Indtastning!$E22=47,"",IF(Indtastning!AC22="","",Indtastning!AC22))</f>
      </c>
      <c r="AD42" s="102">
        <f>IF(Indtastning!$E22=47,"",IF(Indtastning!AD22="","",Indtastning!AD22))</f>
      </c>
      <c r="AE42" s="103">
        <f>IF(Indtastning!$E22=47,"",IF(Indtastning!AE22="","",Indtastning!AE22))</f>
      </c>
      <c r="AF42" s="103">
        <f>IF(Indtastning!$E22=47,"",IF(Indtastning!AF22="","",Indtastning!AF22))</f>
      </c>
      <c r="AG42" s="103">
        <f>IF(Indtastning!$E22=47,"",IF(Indtastning!AG22="","",Indtastning!AG22))</f>
      </c>
      <c r="AH42" s="102">
        <f>IF(Indtastning!$E22=47,"",IF(Indtastning!AH22="","",Indtastning!AH22))</f>
      </c>
      <c r="AI42" s="103">
        <f>IF(Indtastning!$E22=47,"",IF(Indtastning!AI22="","",Indtastning!AI22))</f>
      </c>
      <c r="AJ42" s="103">
        <f>IF(Indtastning!$E22=47,"",IF(Indtastning!AJ22="","",Indtastning!AJ22))</f>
      </c>
      <c r="AK42" s="103">
        <f>IF(Indtastning!$E22=47,"",IF(Indtastning!AK22="","",Indtastning!AK22))</f>
      </c>
      <c r="AL42" s="102">
        <f>IF(Indtastning!$E22=47,"",IF(Indtastning!AL22="","",Indtastning!AL22))</f>
      </c>
      <c r="AM42" s="103">
        <f>IF(Indtastning!$E22=47,"",IF(Indtastning!AM22="","",Indtastning!AM22))</f>
      </c>
      <c r="AN42" s="103">
        <f>IF(Indtastning!$E22=47,"",IF(Indtastning!AN22="","",Indtastning!AN22))</f>
      </c>
      <c r="AO42" s="103">
        <f>IF(Indtastning!$E22=47,"",IF(Indtastning!AO22="","",Indtastning!AO22))</f>
      </c>
      <c r="AP42" s="102">
        <f>IF(Indtastning!$E22=47,"",IF(Indtastning!AP22="","",Indtastning!AP22))</f>
      </c>
      <c r="AQ42" s="103">
        <f>IF(Indtastning!$E22=47,"",IF(Indtastning!AQ22="","",Indtastning!AQ22))</f>
      </c>
      <c r="AR42" s="103">
        <f>IF(Indtastning!$E22=47,"",IF(Indtastning!AR22="","",Indtastning!AR22))</f>
        <v>40</v>
      </c>
      <c r="AS42" s="103">
        <f>IF(Indtastning!$E22=47,"",IF(Indtastning!AS22="","",Indtastning!AS22))</f>
      </c>
      <c r="AT42" s="102">
        <f>IF(Indtastning!$E22=47,"",IF(Indtastning!AT22="","",Indtastning!AT22))</f>
      </c>
      <c r="AU42" s="103">
        <f>IF(Indtastning!$E22=47,"",IF(Indtastning!AU22="","",Indtastning!AU22))</f>
        <v>50</v>
      </c>
      <c r="AV42" s="103">
        <f>IF(Indtastning!$E22=47,"",IF(Indtastning!AV22="","",Indtastning!AV22))</f>
        <v>40</v>
      </c>
      <c r="AW42" s="103">
        <f>IF(Indtastning!$E22=47,"",IF(Indtastning!AW22="","",Indtastning!AW22))</f>
      </c>
      <c r="AX42" s="102">
        <f>IF(Indtastning!$E22=47,"",IF(Indtastning!AX22="","",Indtastning!AX22))</f>
      </c>
      <c r="AY42" s="103">
        <f>IF(Indtastning!$E22=47,"",IF(Indtastning!AY22="","",Indtastning!AY22))</f>
      </c>
      <c r="AZ42" s="103">
        <f>IF(Indtastning!$E22=47,"",IF(Indtastning!AZ22="","",Indtastning!AZ22))</f>
        <v>60</v>
      </c>
      <c r="BA42" s="103">
        <f>IF(Indtastning!$E22=47,"",IF(Indtastning!BA22="","",Indtastning!BA22))</f>
      </c>
      <c r="BB42" s="102">
        <f>IF(Indtastning!$E22=47,"",IF(Indtastning!BB22="","",Indtastning!BB22))</f>
      </c>
      <c r="BC42" s="103">
        <f>IF(Indtastning!$E22=47,"",IF(Indtastning!BC22="","",Indtastning!BC22))</f>
      </c>
      <c r="BD42" s="103">
        <f>IF(Indtastning!$E22=47,"",IF(Indtastning!BD22="","",Indtastning!BD22))</f>
      </c>
    </row>
    <row r="43" spans="1:56" ht="25.5">
      <c r="A43" s="14">
        <v>38</v>
      </c>
      <c r="B43" s="15" t="s">
        <v>81</v>
      </c>
      <c r="C43" s="16" t="s">
        <v>16</v>
      </c>
      <c r="D43" s="16" t="s">
        <v>27</v>
      </c>
      <c r="E43" s="86">
        <f>IF(Indtastning!$E47=47,0,Indtastning!E47)</f>
        <v>16</v>
      </c>
      <c r="F43" s="87">
        <f>IF(Indtastning!$E47=47,0,Indtastning!F47)</f>
        <v>450</v>
      </c>
      <c r="G43" s="88">
        <f>Indtastning!G47</f>
        <v>0</v>
      </c>
      <c r="H43" s="94">
        <f>IF(Indtastning!$E47=47,0,Indtastning!H47)</f>
        <v>450</v>
      </c>
      <c r="I43" s="89">
        <f>Indtastning!I47</f>
        <v>19</v>
      </c>
      <c r="J43" s="90">
        <f>IF(Indtastning!$E47=47,"",IF(Indtastning!J47="","",Indtastning!J47))</f>
        <v>10</v>
      </c>
      <c r="K43" s="91">
        <f>IF(Indtastning!$E47=47,"",IF(Indtastning!K47="","",Indtastning!K47))</f>
        <v>10</v>
      </c>
      <c r="L43" s="91">
        <f>IF(Indtastning!$E47=47,"",IF(Indtastning!L47="","",Indtastning!L47))</f>
        <v>10</v>
      </c>
      <c r="M43" s="91">
        <f>IF(Indtastning!$E47=47,"",IF(Indtastning!M47="","",Indtastning!M47))</f>
        <v>10</v>
      </c>
      <c r="N43" s="90">
        <f>IF(Indtastning!$E47=47,"",IF(Indtastning!N47="","",Indtastning!N47))</f>
      </c>
      <c r="O43" s="91">
        <f>IF(Indtastning!$E47=47,"",IF(Indtastning!O47="","",Indtastning!O47))</f>
        <v>10</v>
      </c>
      <c r="P43" s="91">
        <f>IF(Indtastning!$E47=47,"",IF(Indtastning!P47="","",Indtastning!P47))</f>
        <v>10</v>
      </c>
      <c r="Q43" s="91">
        <f>IF(Indtastning!$E47=47,"",IF(Indtastning!Q47="","",Indtastning!Q47))</f>
        <v>20</v>
      </c>
      <c r="R43" s="90">
        <f>IF(Indtastning!$E47=47,"",IF(Indtastning!R47="","",Indtastning!R47))</f>
        <v>10</v>
      </c>
      <c r="S43" s="91">
        <f>IF(Indtastning!$E47=47,"",IF(Indtastning!S47="","",Indtastning!S47))</f>
      </c>
      <c r="T43" s="91">
        <f>IF(Indtastning!$E47=47,"",IF(Indtastning!T47="","",Indtastning!T47))</f>
      </c>
      <c r="U43" s="91">
        <f>IF(Indtastning!$E47=47,"",IF(Indtastning!U47="","",Indtastning!U47))</f>
        <v>30</v>
      </c>
      <c r="V43" s="90">
        <f>IF(Indtastning!$E47=47,"",IF(Indtastning!V47="","",Indtastning!V47))</f>
      </c>
      <c r="W43" s="91">
        <f>IF(Indtastning!$E47=47,"",IF(Indtastning!W47="","",Indtastning!W47))</f>
      </c>
      <c r="X43" s="91">
        <f>IF(Indtastning!$E47=47,"",IF(Indtastning!X47="","",Indtastning!X47))</f>
      </c>
      <c r="Y43" s="91">
        <f>IF(Indtastning!$E47=47,"",IF(Indtastning!Y47="","",Indtastning!Y47))</f>
      </c>
      <c r="Z43" s="90">
        <f>IF(Indtastning!$E47=47,"",IF(Indtastning!Z47="","",Indtastning!Z47))</f>
      </c>
      <c r="AA43" s="91">
        <f>IF(Indtastning!$E47=47,"",IF(Indtastning!AA47="","",Indtastning!AA47))</f>
      </c>
      <c r="AB43" s="91">
        <f>IF(Indtastning!$E47=47,"",IF(Indtastning!AB47="","",Indtastning!AB47))</f>
      </c>
      <c r="AC43" s="91">
        <f>IF(Indtastning!$E47=47,"",IF(Indtastning!AC47="","",Indtastning!AC47))</f>
        <v>50</v>
      </c>
      <c r="AD43" s="90">
        <f>IF(Indtastning!$E47=47,"",IF(Indtastning!AD47="","",Indtastning!AD47))</f>
      </c>
      <c r="AE43" s="91">
        <f>IF(Indtastning!$E47=47,"",IF(Indtastning!AE47="","",Indtastning!AE47))</f>
      </c>
      <c r="AF43" s="91">
        <f>IF(Indtastning!$E47=47,"",IF(Indtastning!AF47="","",Indtastning!AF47))</f>
      </c>
      <c r="AG43" s="91">
        <f>IF(Indtastning!$E47=47,"",IF(Indtastning!AG47="","",Indtastning!AG47))</f>
        <v>50</v>
      </c>
      <c r="AH43" s="90">
        <f>IF(Indtastning!$E47=47,"",IF(Indtastning!AH47="","",Indtastning!AH47))</f>
        <v>40</v>
      </c>
      <c r="AI43" s="91">
        <f>IF(Indtastning!$E47=47,"",IF(Indtastning!AI47="","",Indtastning!AI47))</f>
      </c>
      <c r="AJ43" s="91">
        <f>IF(Indtastning!$E47=47,"",IF(Indtastning!AJ47="","",Indtastning!AJ47))</f>
      </c>
      <c r="AK43" s="91">
        <f>IF(Indtastning!$E47=47,"",IF(Indtastning!AK47="","",Indtastning!AK47))</f>
      </c>
      <c r="AL43" s="90">
        <f>IF(Indtastning!$E47=47,"",IF(Indtastning!AL47="","",Indtastning!AL47))</f>
      </c>
      <c r="AM43" s="91">
        <f>IF(Indtastning!$E47=47,"",IF(Indtastning!AM47="","",Indtastning!AM47))</f>
      </c>
      <c r="AN43" s="91">
        <f>IF(Indtastning!$E47=47,"",IF(Indtastning!AN47="","",Indtastning!AN47))</f>
      </c>
      <c r="AO43" s="91">
        <f>IF(Indtastning!$E47=47,"",IF(Indtastning!AO47="","",Indtastning!AO47))</f>
      </c>
      <c r="AP43" s="90">
        <f>IF(Indtastning!$E47=47,"",IF(Indtastning!AP47="","",Indtastning!AP47))</f>
      </c>
      <c r="AQ43" s="91">
        <f>IF(Indtastning!$E47=47,"",IF(Indtastning!AQ47="","",Indtastning!AQ47))</f>
      </c>
      <c r="AR43" s="91">
        <f>IF(Indtastning!$E47=47,"",IF(Indtastning!AR47="","",Indtastning!AR47))</f>
        <v>40</v>
      </c>
      <c r="AS43" s="91">
        <f>IF(Indtastning!$E47=47,"",IF(Indtastning!AS47="","",Indtastning!AS47))</f>
      </c>
      <c r="AT43" s="90">
        <f>IF(Indtastning!$E47=47,"",IF(Indtastning!AT47="","",Indtastning!AT47))</f>
      </c>
      <c r="AU43" s="91">
        <f>IF(Indtastning!$E47=47,"",IF(Indtastning!AU47="","",Indtastning!AU47))</f>
      </c>
      <c r="AV43" s="91">
        <f>IF(Indtastning!$E47=47,"",IF(Indtastning!AV47="","",Indtastning!AV47))</f>
        <v>40</v>
      </c>
      <c r="AW43" s="91">
        <f>IF(Indtastning!$E47=47,"",IF(Indtastning!AW47="","",Indtastning!AW47))</f>
      </c>
      <c r="AX43" s="90">
        <f>IF(Indtastning!$E47=47,"",IF(Indtastning!AX47="","",Indtastning!AX47))</f>
      </c>
      <c r="AY43" s="91">
        <f>IF(Indtastning!$E47=47,"",IF(Indtastning!AY47="","",Indtastning!AY47))</f>
      </c>
      <c r="AZ43" s="91">
        <f>IF(Indtastning!$E47=47,"",IF(Indtastning!AZ47="","",Indtastning!AZ47))</f>
        <v>60</v>
      </c>
      <c r="BA43" s="91">
        <f>IF(Indtastning!$E47=47,"",IF(Indtastning!BA47="","",Indtastning!BA47))</f>
      </c>
      <c r="BB43" s="90">
        <f>IF(Indtastning!$E47=47,"",IF(Indtastning!BB47="","",Indtastning!BB47))</f>
      </c>
      <c r="BC43" s="91">
        <f>IF(Indtastning!$E47=47,"",IF(Indtastning!BC47="","",Indtastning!BC47))</f>
      </c>
      <c r="BD43" s="91">
        <f>IF(Indtastning!$E47=47,"",IF(Indtastning!BD47="","",Indtastning!BD47))</f>
        <v>50</v>
      </c>
    </row>
    <row r="44" spans="1:56" ht="25.5">
      <c r="A44" s="14">
        <v>37</v>
      </c>
      <c r="B44" s="15" t="s">
        <v>80</v>
      </c>
      <c r="C44" s="16" t="s">
        <v>16</v>
      </c>
      <c r="D44" s="16" t="s">
        <v>26</v>
      </c>
      <c r="E44" s="92">
        <f>IF(Indtastning!$E46=47,0,Indtastning!E46)</f>
        <v>14</v>
      </c>
      <c r="F44" s="93">
        <f>IF(Indtastning!$E46=47,0,Indtastning!F46)</f>
        <v>430</v>
      </c>
      <c r="G44" s="88">
        <f>Indtastning!G46</f>
        <v>5</v>
      </c>
      <c r="H44" s="94">
        <f>IF(Indtastning!$E46=47,0,Indtastning!H46)</f>
        <v>425</v>
      </c>
      <c r="I44" s="89">
        <f>Indtastning!I46</f>
        <v>20</v>
      </c>
      <c r="J44" s="95">
        <f>IF(Indtastning!$E46=47,"",IF(Indtastning!J46="","",Indtastning!J46))</f>
        <v>10</v>
      </c>
      <c r="K44" s="96">
        <f>IF(Indtastning!$E46=47,"",IF(Indtastning!K46="","",Indtastning!K46))</f>
        <v>10</v>
      </c>
      <c r="L44" s="96">
        <f>IF(Indtastning!$E46=47,"",IF(Indtastning!L46="","",Indtastning!L46))</f>
        <v>10</v>
      </c>
      <c r="M44" s="96">
        <f>IF(Indtastning!$E46=47,"",IF(Indtastning!M46="","",Indtastning!M46))</f>
        <v>10</v>
      </c>
      <c r="N44" s="95">
        <f>IF(Indtastning!$E46=47,"",IF(Indtastning!N46="","",Indtastning!N46))</f>
      </c>
      <c r="O44" s="96">
        <f>IF(Indtastning!$E46=47,"",IF(Indtastning!O46="","",Indtastning!O46))</f>
        <v>10</v>
      </c>
      <c r="P44" s="96">
        <f>IF(Indtastning!$E46=47,"",IF(Indtastning!P46="","",Indtastning!P46))</f>
      </c>
      <c r="Q44" s="96">
        <f>IF(Indtastning!$E46=47,"",IF(Indtastning!Q46="","",Indtastning!Q46))</f>
        <v>20</v>
      </c>
      <c r="R44" s="95">
        <f>IF(Indtastning!$E46=47,"",IF(Indtastning!R46="","",Indtastning!R46))</f>
        <v>10</v>
      </c>
      <c r="S44" s="96">
        <f>IF(Indtastning!$E46=47,"",IF(Indtastning!S46="","",Indtastning!S46))</f>
      </c>
      <c r="T44" s="96">
        <f>IF(Indtastning!$E46=47,"",IF(Indtastning!T46="","",Indtastning!T46))</f>
      </c>
      <c r="U44" s="96">
        <f>IF(Indtastning!$E46=47,"",IF(Indtastning!U46="","",Indtastning!U46))</f>
      </c>
      <c r="V44" s="95">
        <f>IF(Indtastning!$E46=47,"",IF(Indtastning!V46="","",Indtastning!V46))</f>
        <v>40</v>
      </c>
      <c r="W44" s="96">
        <f>IF(Indtastning!$E46=47,"",IF(Indtastning!W46="","",Indtastning!W46))</f>
      </c>
      <c r="X44" s="96">
        <f>IF(Indtastning!$E46=47,"",IF(Indtastning!X46="","",Indtastning!X46))</f>
      </c>
      <c r="Y44" s="96">
        <f>IF(Indtastning!$E46=47,"",IF(Indtastning!Y46="","",Indtastning!Y46))</f>
      </c>
      <c r="Z44" s="95">
        <f>IF(Indtastning!$E46=47,"",IF(Indtastning!Z46="","",Indtastning!Z46))</f>
      </c>
      <c r="AA44" s="96">
        <f>IF(Indtastning!$E46=47,"",IF(Indtastning!AA46="","",Indtastning!AA46))</f>
      </c>
      <c r="AB44" s="96">
        <f>IF(Indtastning!$E46=47,"",IF(Indtastning!AB46="","",Indtastning!AB46))</f>
      </c>
      <c r="AC44" s="96">
        <f>IF(Indtastning!$E46=47,"",IF(Indtastning!AC46="","",Indtastning!AC46))</f>
        <v>50</v>
      </c>
      <c r="AD44" s="95">
        <f>IF(Indtastning!$E46=47,"",IF(Indtastning!AD46="","",Indtastning!AD46))</f>
      </c>
      <c r="AE44" s="96">
        <f>IF(Indtastning!$E46=47,"",IF(Indtastning!AE46="","",Indtastning!AE46))</f>
      </c>
      <c r="AF44" s="96">
        <f>IF(Indtastning!$E46=47,"",IF(Indtastning!AF46="","",Indtastning!AF46))</f>
      </c>
      <c r="AG44" s="96">
        <f>IF(Indtastning!$E46=47,"",IF(Indtastning!AG46="","",Indtastning!AG46))</f>
      </c>
      <c r="AH44" s="95">
        <f>IF(Indtastning!$E46=47,"",IF(Indtastning!AH46="","",Indtastning!AH46))</f>
        <v>40</v>
      </c>
      <c r="AI44" s="96">
        <f>IF(Indtastning!$E46=47,"",IF(Indtastning!AI46="","",Indtastning!AI46))</f>
      </c>
      <c r="AJ44" s="96">
        <f>IF(Indtastning!$E46=47,"",IF(Indtastning!AJ46="","",Indtastning!AJ46))</f>
      </c>
      <c r="AK44" s="96">
        <f>IF(Indtastning!$E46=47,"",IF(Indtastning!AK46="","",Indtastning!AK46))</f>
      </c>
      <c r="AL44" s="95">
        <f>IF(Indtastning!$E46=47,"",IF(Indtastning!AL46="","",Indtastning!AL46))</f>
      </c>
      <c r="AM44" s="96">
        <f>IF(Indtastning!$E46=47,"",IF(Indtastning!AM46="","",Indtastning!AM46))</f>
      </c>
      <c r="AN44" s="96">
        <f>IF(Indtastning!$E46=47,"",IF(Indtastning!AN46="","",Indtastning!AN46))</f>
      </c>
      <c r="AO44" s="96">
        <f>IF(Indtastning!$E46=47,"",IF(Indtastning!AO46="","",Indtastning!AO46))</f>
      </c>
      <c r="AP44" s="95">
        <f>IF(Indtastning!$E46=47,"",IF(Indtastning!AP46="","",Indtastning!AP46))</f>
      </c>
      <c r="AQ44" s="96">
        <f>IF(Indtastning!$E46=47,"",IF(Indtastning!AQ46="","",Indtastning!AQ46))</f>
      </c>
      <c r="AR44" s="96">
        <f>IF(Indtastning!$E46=47,"",IF(Indtastning!AR46="","",Indtastning!AR46))</f>
      </c>
      <c r="AS44" s="96">
        <f>IF(Indtastning!$E46=47,"",IF(Indtastning!AS46="","",Indtastning!AS46))</f>
      </c>
      <c r="AT44" s="95">
        <f>IF(Indtastning!$E46=47,"",IF(Indtastning!AT46="","",Indtastning!AT46))</f>
        <v>60</v>
      </c>
      <c r="AU44" s="96">
        <f>IF(Indtastning!$E46=47,"",IF(Indtastning!AU46="","",Indtastning!AU46))</f>
      </c>
      <c r="AV44" s="96">
        <f>IF(Indtastning!$E46=47,"",IF(Indtastning!AV46="","",Indtastning!AV46))</f>
      </c>
      <c r="AW44" s="96">
        <f>IF(Indtastning!$E46=47,"",IF(Indtastning!AW46="","",Indtastning!AW46))</f>
      </c>
      <c r="AX44" s="95">
        <f>IF(Indtastning!$E46=47,"",IF(Indtastning!AX46="","",Indtastning!AX46))</f>
      </c>
      <c r="AY44" s="96">
        <f>IF(Indtastning!$E46=47,"",IF(Indtastning!AY46="","",Indtastning!AY46))</f>
      </c>
      <c r="AZ44" s="96">
        <f>IF(Indtastning!$E46=47,"",IF(Indtastning!AZ46="","",Indtastning!AZ46))</f>
        <v>60</v>
      </c>
      <c r="BA44" s="96">
        <f>IF(Indtastning!$E46=47,"",IF(Indtastning!BA46="","",Indtastning!BA46))</f>
        <v>60</v>
      </c>
      <c r="BB44" s="95">
        <f>IF(Indtastning!$E46=47,"",IF(Indtastning!BB46="","",Indtastning!BB46))</f>
        <v>40</v>
      </c>
      <c r="BC44" s="96">
        <f>IF(Indtastning!$E46=47,"",IF(Indtastning!BC46="","",Indtastning!BC46))</f>
      </c>
      <c r="BD44" s="96">
        <f>IF(Indtastning!$E46=47,"",IF(Indtastning!BD46="","",Indtastning!BD46))</f>
      </c>
    </row>
    <row r="45" spans="1:56" ht="26.25" thickBot="1">
      <c r="A45" s="28">
        <v>36</v>
      </c>
      <c r="B45" s="29" t="s">
        <v>79</v>
      </c>
      <c r="C45" s="30" t="s">
        <v>14</v>
      </c>
      <c r="D45" s="30" t="s">
        <v>50</v>
      </c>
      <c r="E45" s="97">
        <f>IF(Indtastning!$E45=47,0,Indtastning!E45)</f>
        <v>15</v>
      </c>
      <c r="F45" s="98">
        <f>IF(Indtastning!$E45=47,0,Indtastning!F45)</f>
        <v>420</v>
      </c>
      <c r="G45" s="99">
        <f>Indtastning!G45</f>
        <v>0</v>
      </c>
      <c r="H45" s="100">
        <f>IF(Indtastning!$E45=47,0,Indtastning!H45)</f>
        <v>420</v>
      </c>
      <c r="I45" s="101">
        <f>Indtastning!I45</f>
        <v>16</v>
      </c>
      <c r="J45" s="102">
        <f>IF(Indtastning!$E45=47,"",IF(Indtastning!J45="","",Indtastning!J45))</f>
        <v>10</v>
      </c>
      <c r="K45" s="103">
        <f>IF(Indtastning!$E45=47,"",IF(Indtastning!K45="","",Indtastning!K45))</f>
        <v>10</v>
      </c>
      <c r="L45" s="103">
        <f>IF(Indtastning!$E45=47,"",IF(Indtastning!L45="","",Indtastning!L45))</f>
        <v>10</v>
      </c>
      <c r="M45" s="103">
        <f>IF(Indtastning!$E45=47,"",IF(Indtastning!M45="","",Indtastning!M45))</f>
        <v>10</v>
      </c>
      <c r="N45" s="102">
        <f>IF(Indtastning!$E45=47,"",IF(Indtastning!N45="","",Indtastning!N45))</f>
      </c>
      <c r="O45" s="103">
        <f>IF(Indtastning!$E45=47,"",IF(Indtastning!O45="","",Indtastning!O45))</f>
      </c>
      <c r="P45" s="103">
        <f>IF(Indtastning!$E45=47,"",IF(Indtastning!P45="","",Indtastning!P45))</f>
        <v>10</v>
      </c>
      <c r="Q45" s="103">
        <f>IF(Indtastning!$E45=47,"",IF(Indtastning!Q45="","",Indtastning!Q45))</f>
        <v>20</v>
      </c>
      <c r="R45" s="102">
        <f>IF(Indtastning!$E45=47,"",IF(Indtastning!R45="","",Indtastning!R45))</f>
        <v>10</v>
      </c>
      <c r="S45" s="103">
        <f>IF(Indtastning!$E45=47,"",IF(Indtastning!S45="","",Indtastning!S45))</f>
      </c>
      <c r="T45" s="103">
        <f>IF(Indtastning!$E45=47,"",IF(Indtastning!T45="","",Indtastning!T45))</f>
      </c>
      <c r="U45" s="103">
        <f>IF(Indtastning!$E45=47,"",IF(Indtastning!U45="","",Indtastning!U45))</f>
        <v>30</v>
      </c>
      <c r="V45" s="102">
        <f>IF(Indtastning!$E45=47,"",IF(Indtastning!V45="","",Indtastning!V45))</f>
        <v>40</v>
      </c>
      <c r="W45" s="103">
        <f>IF(Indtastning!$E45=47,"",IF(Indtastning!W45="","",Indtastning!W45))</f>
      </c>
      <c r="X45" s="103">
        <f>IF(Indtastning!$E45=47,"",IF(Indtastning!X45="","",Indtastning!X45))</f>
      </c>
      <c r="Y45" s="103">
        <f>IF(Indtastning!$E45=47,"",IF(Indtastning!Y45="","",Indtastning!Y45))</f>
        <v>30</v>
      </c>
      <c r="Z45" s="102">
        <f>IF(Indtastning!$E45=47,"",IF(Indtastning!Z45="","",Indtastning!Z45))</f>
      </c>
      <c r="AA45" s="103">
        <f>IF(Indtastning!$E45=47,"",IF(Indtastning!AA45="","",Indtastning!AA45))</f>
      </c>
      <c r="AB45" s="103">
        <f>IF(Indtastning!$E45=47,"",IF(Indtastning!AB45="","",Indtastning!AB45))</f>
      </c>
      <c r="AC45" s="103">
        <f>IF(Indtastning!$E45=47,"",IF(Indtastning!AC45="","",Indtastning!AC45))</f>
      </c>
      <c r="AD45" s="102">
        <f>IF(Indtastning!$E45=47,"",IF(Indtastning!AD45="","",Indtastning!AD45))</f>
      </c>
      <c r="AE45" s="103">
        <f>IF(Indtastning!$E45=47,"",IF(Indtastning!AE45="","",Indtastning!AE45))</f>
      </c>
      <c r="AF45" s="103">
        <f>IF(Indtastning!$E45=47,"",IF(Indtastning!AF45="","",Indtastning!AF45))</f>
      </c>
      <c r="AG45" s="103">
        <f>IF(Indtastning!$E45=47,"",IF(Indtastning!AG45="","",Indtastning!AG45))</f>
      </c>
      <c r="AH45" s="102">
        <f>IF(Indtastning!$E45=47,"",IF(Indtastning!AH45="","",Indtastning!AH45))</f>
      </c>
      <c r="AI45" s="103">
        <f>IF(Indtastning!$E45=47,"",IF(Indtastning!AI45="","",Indtastning!AI45))</f>
      </c>
      <c r="AJ45" s="103">
        <f>IF(Indtastning!$E45=47,"",IF(Indtastning!AJ45="","",Indtastning!AJ45))</f>
      </c>
      <c r="AK45" s="103">
        <f>IF(Indtastning!$E45=47,"",IF(Indtastning!AK45="","",Indtastning!AK45))</f>
      </c>
      <c r="AL45" s="102">
        <f>IF(Indtastning!$E45=47,"",IF(Indtastning!AL45="","",Indtastning!AL45))</f>
      </c>
      <c r="AM45" s="103">
        <f>IF(Indtastning!$E45=47,"",IF(Indtastning!AM45="","",Indtastning!AM45))</f>
      </c>
      <c r="AN45" s="103">
        <f>IF(Indtastning!$E45=47,"",IF(Indtastning!AN45="","",Indtastning!AN45))</f>
      </c>
      <c r="AO45" s="103">
        <f>IF(Indtastning!$E45=47,"",IF(Indtastning!AO45="","",Indtastning!AO45))</f>
      </c>
      <c r="AP45" s="102">
        <f>IF(Indtastning!$E45=47,"",IF(Indtastning!AP45="","",Indtastning!AP45))</f>
      </c>
      <c r="AQ45" s="103">
        <f>IF(Indtastning!$E45=47,"",IF(Indtastning!AQ45="","",Indtastning!AQ45))</f>
      </c>
      <c r="AR45" s="103">
        <f>IF(Indtastning!$E45=47,"",IF(Indtastning!AR45="","",Indtastning!AR45))</f>
        <v>40</v>
      </c>
      <c r="AS45" s="103">
        <f>IF(Indtastning!$E45=47,"",IF(Indtastning!AS45="","",Indtastning!AS45))</f>
      </c>
      <c r="AT45" s="102">
        <f>IF(Indtastning!$E45=47,"",IF(Indtastning!AT45="","",Indtastning!AT45))</f>
      </c>
      <c r="AU45" s="103">
        <f>IF(Indtastning!$E45=47,"",IF(Indtastning!AU45="","",Indtastning!AU45))</f>
      </c>
      <c r="AV45" s="103">
        <f>IF(Indtastning!$E45=47,"",IF(Indtastning!AV45="","",Indtastning!AV45))</f>
        <v>40</v>
      </c>
      <c r="AW45" s="103">
        <f>IF(Indtastning!$E45=47,"",IF(Indtastning!AW45="","",Indtastning!AW45))</f>
      </c>
      <c r="AX45" s="102">
        <f>IF(Indtastning!$E45=47,"",IF(Indtastning!AX45="","",Indtastning!AX45))</f>
      </c>
      <c r="AY45" s="103">
        <f>IF(Indtastning!$E45=47,"",IF(Indtastning!AY45="","",Indtastning!AY45))</f>
      </c>
      <c r="AZ45" s="103">
        <f>IF(Indtastning!$E45=47,"",IF(Indtastning!AZ45="","",Indtastning!AZ45))</f>
        <v>60</v>
      </c>
      <c r="BA45" s="103">
        <f>IF(Indtastning!$E45=47,"",IF(Indtastning!BA45="","",Indtastning!BA45))</f>
        <v>60</v>
      </c>
      <c r="BB45" s="102">
        <f>IF(Indtastning!$E45=47,"",IF(Indtastning!BB45="","",Indtastning!BB45))</f>
        <v>40</v>
      </c>
      <c r="BC45" s="103">
        <f>IF(Indtastning!$E45=47,"",IF(Indtastning!BC45="","",Indtastning!BC45))</f>
      </c>
      <c r="BD45" s="103">
        <f>IF(Indtastning!$E45=47,"",IF(Indtastning!BD45="","",Indtastning!BD45))</f>
      </c>
    </row>
    <row r="46" spans="1:56" ht="25.5">
      <c r="A46" s="14">
        <v>32</v>
      </c>
      <c r="B46" s="15" t="s">
        <v>75</v>
      </c>
      <c r="C46" s="16" t="s">
        <v>14</v>
      </c>
      <c r="D46" s="16" t="s">
        <v>47</v>
      </c>
      <c r="E46" s="86">
        <f>IF(Indtastning!$E41=47,0,Indtastning!E41)</f>
        <v>10</v>
      </c>
      <c r="F46" s="87">
        <f>IF(Indtastning!$E41=47,0,Indtastning!F41)</f>
        <v>410</v>
      </c>
      <c r="G46" s="88">
        <f>Indtastning!G41</f>
        <v>0</v>
      </c>
      <c r="H46" s="94">
        <f>IF(Indtastning!$E41=47,0,Indtastning!H41)</f>
        <v>410</v>
      </c>
      <c r="I46" s="89">
        <f>Indtastning!I41</f>
        <v>2</v>
      </c>
      <c r="J46" s="90">
        <f>IF(Indtastning!$E41=47,"",IF(Indtastning!J41="","",Indtastning!J41))</f>
      </c>
      <c r="K46" s="91">
        <f>IF(Indtastning!$E41=47,"",IF(Indtastning!K41="","",Indtastning!K41))</f>
      </c>
      <c r="L46" s="91">
        <f>IF(Indtastning!$E41=47,"",IF(Indtastning!L41="","",Indtastning!L41))</f>
        <v>10</v>
      </c>
      <c r="M46" s="91">
        <f>IF(Indtastning!$E41=47,"",IF(Indtastning!M41="","",Indtastning!M41))</f>
        <v>10</v>
      </c>
      <c r="N46" s="90">
        <f>IF(Indtastning!$E41=47,"",IF(Indtastning!N41="","",Indtastning!N41))</f>
      </c>
      <c r="O46" s="91">
        <f>IF(Indtastning!$E41=47,"",IF(Indtastning!O41="","",Indtastning!O41))</f>
      </c>
      <c r="P46" s="91">
        <f>IF(Indtastning!$E41=47,"",IF(Indtastning!P41="","",Indtastning!P41))</f>
      </c>
      <c r="Q46" s="91">
        <f>IF(Indtastning!$E41=47,"",IF(Indtastning!Q41="","",Indtastning!Q41))</f>
      </c>
      <c r="R46" s="90">
        <f>IF(Indtastning!$E41=47,"",IF(Indtastning!R41="","",Indtastning!R41))</f>
      </c>
      <c r="S46" s="91">
        <f>IF(Indtastning!$E41=47,"",IF(Indtastning!S41="","",Indtastning!S41))</f>
      </c>
      <c r="T46" s="91">
        <f>IF(Indtastning!$E41=47,"",IF(Indtastning!T41="","",Indtastning!T41))</f>
      </c>
      <c r="U46" s="91">
        <f>IF(Indtastning!$E41=47,"",IF(Indtastning!U41="","",Indtastning!U41))</f>
      </c>
      <c r="V46" s="90">
        <f>IF(Indtastning!$E41=47,"",IF(Indtastning!V41="","",Indtastning!V41))</f>
        <v>40</v>
      </c>
      <c r="W46" s="91">
        <f>IF(Indtastning!$E41=47,"",IF(Indtastning!W41="","",Indtastning!W41))</f>
      </c>
      <c r="X46" s="91">
        <f>IF(Indtastning!$E41=47,"",IF(Indtastning!X41="","",Indtastning!X41))</f>
      </c>
      <c r="Y46" s="91">
        <f>IF(Indtastning!$E41=47,"",IF(Indtastning!Y41="","",Indtastning!Y41))</f>
      </c>
      <c r="Z46" s="90">
        <f>IF(Indtastning!$E41=47,"",IF(Indtastning!Z41="","",Indtastning!Z41))</f>
      </c>
      <c r="AA46" s="91">
        <f>IF(Indtastning!$E41=47,"",IF(Indtastning!AA41="","",Indtastning!AA41))</f>
      </c>
      <c r="AB46" s="91">
        <f>IF(Indtastning!$E41=47,"",IF(Indtastning!AB41="","",Indtastning!AB41))</f>
      </c>
      <c r="AC46" s="91">
        <f>IF(Indtastning!$E41=47,"",IF(Indtastning!AC41="","",Indtastning!AC41))</f>
      </c>
      <c r="AD46" s="90">
        <f>IF(Indtastning!$E41=47,"",IF(Indtastning!AD41="","",Indtastning!AD41))</f>
      </c>
      <c r="AE46" s="91">
        <f>IF(Indtastning!$E41=47,"",IF(Indtastning!AE41="","",Indtastning!AE41))</f>
        <v>50</v>
      </c>
      <c r="AF46" s="91">
        <f>IF(Indtastning!$E41=47,"",IF(Indtastning!AF41="","",Indtastning!AF41))</f>
        <v>60</v>
      </c>
      <c r="AG46" s="91">
        <f>IF(Indtastning!$E41=47,"",IF(Indtastning!AG41="","",Indtastning!AG41))</f>
        <v>50</v>
      </c>
      <c r="AH46" s="90">
        <f>IF(Indtastning!$E41=47,"",IF(Indtastning!AH41="","",Indtastning!AH41))</f>
        <v>40</v>
      </c>
      <c r="AI46" s="91">
        <f>IF(Indtastning!$E41=47,"",IF(Indtastning!AI41="","",Indtastning!AI41))</f>
        <v>50</v>
      </c>
      <c r="AJ46" s="91">
        <f>IF(Indtastning!$E41=47,"",IF(Indtastning!AJ41="","",Indtastning!AJ41))</f>
      </c>
      <c r="AK46" s="91">
        <f>IF(Indtastning!$E41=47,"",IF(Indtastning!AK41="","",Indtastning!AK41))</f>
      </c>
      <c r="AL46" s="90">
        <f>IF(Indtastning!$E41=47,"",IF(Indtastning!AL41="","",Indtastning!AL41))</f>
      </c>
      <c r="AM46" s="91">
        <f>IF(Indtastning!$E41=47,"",IF(Indtastning!AM41="","",Indtastning!AM41))</f>
      </c>
      <c r="AN46" s="91">
        <f>IF(Indtastning!$E41=47,"",IF(Indtastning!AN41="","",Indtastning!AN41))</f>
      </c>
      <c r="AO46" s="91">
        <f>IF(Indtastning!$E41=47,"",IF(Indtastning!AO41="","",Indtastning!AO41))</f>
      </c>
      <c r="AP46" s="90">
        <f>IF(Indtastning!$E41=47,"",IF(Indtastning!AP41="","",Indtastning!AP41))</f>
      </c>
      <c r="AQ46" s="91">
        <f>IF(Indtastning!$E41=47,"",IF(Indtastning!AQ41="","",Indtastning!AQ41))</f>
        <v>50</v>
      </c>
      <c r="AR46" s="91">
        <f>IF(Indtastning!$E41=47,"",IF(Indtastning!AR41="","",Indtastning!AR41))</f>
      </c>
      <c r="AS46" s="91">
        <f>IF(Indtastning!$E41=47,"",IF(Indtastning!AS41="","",Indtastning!AS41))</f>
      </c>
      <c r="AT46" s="90">
        <f>IF(Indtastning!$E41=47,"",IF(Indtastning!AT41="","",Indtastning!AT41))</f>
      </c>
      <c r="AU46" s="91">
        <f>IF(Indtastning!$E41=47,"",IF(Indtastning!AU41="","",Indtastning!AU41))</f>
      </c>
      <c r="AV46" s="91">
        <f>IF(Indtastning!$E41=47,"",IF(Indtastning!AV41="","",Indtastning!AV41))</f>
      </c>
      <c r="AW46" s="91">
        <f>IF(Indtastning!$E41=47,"",IF(Indtastning!AW41="","",Indtastning!AW41))</f>
      </c>
      <c r="AX46" s="90">
        <f>IF(Indtastning!$E41=47,"",IF(Indtastning!AX41="","",Indtastning!AX41))</f>
      </c>
      <c r="AY46" s="91">
        <f>IF(Indtastning!$E41=47,"",IF(Indtastning!AY41="","",Indtastning!AY41))</f>
      </c>
      <c r="AZ46" s="91">
        <f>IF(Indtastning!$E41=47,"",IF(Indtastning!AZ41="","",Indtastning!AZ41))</f>
      </c>
      <c r="BA46" s="91">
        <f>IF(Indtastning!$E41=47,"",IF(Indtastning!BA41="","",Indtastning!BA41))</f>
      </c>
      <c r="BB46" s="90">
        <f>IF(Indtastning!$E41=47,"",IF(Indtastning!BB41="","",Indtastning!BB41))</f>
      </c>
      <c r="BC46" s="91">
        <f>IF(Indtastning!$E41=47,"",IF(Indtastning!BC41="","",Indtastning!BC41))</f>
      </c>
      <c r="BD46" s="91">
        <f>IF(Indtastning!$E41=47,"",IF(Indtastning!BD41="","",Indtastning!BD41))</f>
        <v>50</v>
      </c>
    </row>
    <row r="47" spans="1:56" ht="25.5">
      <c r="A47" s="21">
        <v>11</v>
      </c>
      <c r="B47" s="22" t="s">
        <v>56</v>
      </c>
      <c r="C47" s="23" t="s">
        <v>7</v>
      </c>
      <c r="D47" s="23" t="s">
        <v>27</v>
      </c>
      <c r="E47" s="92">
        <f>IF(Indtastning!$E20=47,0,Indtastning!E20)</f>
        <v>14</v>
      </c>
      <c r="F47" s="93">
        <f>IF(Indtastning!$E20=47,0,Indtastning!F20)</f>
        <v>410</v>
      </c>
      <c r="G47" s="88">
        <f>Indtastning!G20</f>
        <v>0</v>
      </c>
      <c r="H47" s="94">
        <f>IF(Indtastning!$E20=47,0,Indtastning!H20)</f>
        <v>410</v>
      </c>
      <c r="I47" s="89">
        <f>Indtastning!I20</f>
        <v>15</v>
      </c>
      <c r="J47" s="95">
        <f>IF(Indtastning!$E20=47,"",IF(Indtastning!J20="","",Indtastning!J20))</f>
      </c>
      <c r="K47" s="96">
        <f>IF(Indtastning!$E20=47,"",IF(Indtastning!K20="","",Indtastning!K20))</f>
        <v>10</v>
      </c>
      <c r="L47" s="96">
        <f>IF(Indtastning!$E20=47,"",IF(Indtastning!L20="","",Indtastning!L20))</f>
        <v>10</v>
      </c>
      <c r="M47" s="96">
        <f>IF(Indtastning!$E20=47,"",IF(Indtastning!M20="","",Indtastning!M20))</f>
        <v>10</v>
      </c>
      <c r="N47" s="95">
        <f>IF(Indtastning!$E20=47,"",IF(Indtastning!N20="","",Indtastning!N20))</f>
        <v>10</v>
      </c>
      <c r="O47" s="96">
        <f>IF(Indtastning!$E20=47,"",IF(Indtastning!O20="","",Indtastning!O20))</f>
        <v>10</v>
      </c>
      <c r="P47" s="96">
        <f>IF(Indtastning!$E20=47,"",IF(Indtastning!P20="","",Indtastning!P20))</f>
        <v>10</v>
      </c>
      <c r="Q47" s="96">
        <f>IF(Indtastning!$E20=47,"",IF(Indtastning!Q20="","",Indtastning!Q20))</f>
      </c>
      <c r="R47" s="95">
        <f>IF(Indtastning!$E20=47,"",IF(Indtastning!R20="","",Indtastning!R20))</f>
        <v>10</v>
      </c>
      <c r="S47" s="96">
        <f>IF(Indtastning!$E20=47,"",IF(Indtastning!S20="","",Indtastning!S20))</f>
        <v>30</v>
      </c>
      <c r="T47" s="96">
        <f>IF(Indtastning!$E20=47,"",IF(Indtastning!T20="","",Indtastning!T20))</f>
      </c>
      <c r="U47" s="96">
        <f>IF(Indtastning!$E20=47,"",IF(Indtastning!U20="","",Indtastning!U20))</f>
      </c>
      <c r="V47" s="95">
        <f>IF(Indtastning!$E20=47,"",IF(Indtastning!V20="","",Indtastning!V20))</f>
        <v>40</v>
      </c>
      <c r="W47" s="96">
        <f>IF(Indtastning!$E20=47,"",IF(Indtastning!W20="","",Indtastning!W20))</f>
      </c>
      <c r="X47" s="96">
        <f>IF(Indtastning!$E20=47,"",IF(Indtastning!X20="","",Indtastning!X20))</f>
      </c>
      <c r="Y47" s="96">
        <f>IF(Indtastning!$E20=47,"",IF(Indtastning!Y20="","",Indtastning!Y20))</f>
      </c>
      <c r="Z47" s="95">
        <f>IF(Indtastning!$E20=47,"",IF(Indtastning!Z20="","",Indtastning!Z20))</f>
      </c>
      <c r="AA47" s="96">
        <f>IF(Indtastning!$E20=47,"",IF(Indtastning!AA20="","",Indtastning!AA20))</f>
      </c>
      <c r="AB47" s="96">
        <f>IF(Indtastning!$E20=47,"",IF(Indtastning!AB20="","",Indtastning!AB20))</f>
      </c>
      <c r="AC47" s="96">
        <f>IF(Indtastning!$E20=47,"",IF(Indtastning!AC20="","",Indtastning!AC20))</f>
        <v>50</v>
      </c>
      <c r="AD47" s="95">
        <f>IF(Indtastning!$E20=47,"",IF(Indtastning!AD20="","",Indtastning!AD20))</f>
      </c>
      <c r="AE47" s="96">
        <f>IF(Indtastning!$E20=47,"",IF(Indtastning!AE20="","",Indtastning!AE20))</f>
      </c>
      <c r="AF47" s="96">
        <f>IF(Indtastning!$E20=47,"",IF(Indtastning!AF20="","",Indtastning!AF20))</f>
      </c>
      <c r="AG47" s="96">
        <f>IF(Indtastning!$E20=47,"",IF(Indtastning!AG20="","",Indtastning!AG20))</f>
      </c>
      <c r="AH47" s="95">
        <f>IF(Indtastning!$E20=47,"",IF(Indtastning!AH20="","",Indtastning!AH20))</f>
      </c>
      <c r="AI47" s="96">
        <f>IF(Indtastning!$E20=47,"",IF(Indtastning!AI20="","",Indtastning!AI20))</f>
      </c>
      <c r="AJ47" s="96">
        <f>IF(Indtastning!$E20=47,"",IF(Indtastning!AJ20="","",Indtastning!AJ20))</f>
      </c>
      <c r="AK47" s="96">
        <f>IF(Indtastning!$E20=47,"",IF(Indtastning!AK20="","",Indtastning!AK20))</f>
      </c>
      <c r="AL47" s="95">
        <f>IF(Indtastning!$E20=47,"",IF(Indtastning!AL20="","",Indtastning!AL20))</f>
      </c>
      <c r="AM47" s="96">
        <f>IF(Indtastning!$E20=47,"",IF(Indtastning!AM20="","",Indtastning!AM20))</f>
      </c>
      <c r="AN47" s="96">
        <f>IF(Indtastning!$E20=47,"",IF(Indtastning!AN20="","",Indtastning!AN20))</f>
      </c>
      <c r="AO47" s="96">
        <f>IF(Indtastning!$E20=47,"",IF(Indtastning!AO20="","",Indtastning!AO20))</f>
        <v>50</v>
      </c>
      <c r="AP47" s="95">
        <f>IF(Indtastning!$E20=47,"",IF(Indtastning!AP20="","",Indtastning!AP20))</f>
        <v>60</v>
      </c>
      <c r="AQ47" s="96">
        <f>IF(Indtastning!$E20=47,"",IF(Indtastning!AQ20="","",Indtastning!AQ20))</f>
        <v>50</v>
      </c>
      <c r="AR47" s="96">
        <f>IF(Indtastning!$E20=47,"",IF(Indtastning!AR20="","",Indtastning!AR20))</f>
      </c>
      <c r="AS47" s="96">
        <f>IF(Indtastning!$E20=47,"",IF(Indtastning!AS20="","",Indtastning!AS20))</f>
      </c>
      <c r="AT47" s="95">
        <f>IF(Indtastning!$E20=47,"",IF(Indtastning!AT20="","",Indtastning!AT20))</f>
      </c>
      <c r="AU47" s="96">
        <f>IF(Indtastning!$E20=47,"",IF(Indtastning!AU20="","",Indtastning!AU20))</f>
      </c>
      <c r="AV47" s="96">
        <f>IF(Indtastning!$E20=47,"",IF(Indtastning!AV20="","",Indtastning!AV20))</f>
      </c>
      <c r="AW47" s="96">
        <f>IF(Indtastning!$E20=47,"",IF(Indtastning!AW20="","",Indtastning!AW20))</f>
      </c>
      <c r="AX47" s="95">
        <f>IF(Indtastning!$E20=47,"",IF(Indtastning!AX20="","",Indtastning!AX20))</f>
      </c>
      <c r="AY47" s="96">
        <f>IF(Indtastning!$E20=47,"",IF(Indtastning!AY20="","",Indtastning!AY20))</f>
      </c>
      <c r="AZ47" s="96">
        <f>IF(Indtastning!$E20=47,"",IF(Indtastning!AZ20="","",Indtastning!AZ20))</f>
        <v>60</v>
      </c>
      <c r="BA47" s="96">
        <f>IF(Indtastning!$E20=47,"",IF(Indtastning!BA20="","",Indtastning!BA20))</f>
      </c>
      <c r="BB47" s="95">
        <f>IF(Indtastning!$E20=47,"",IF(Indtastning!BB20="","",Indtastning!BB20))</f>
      </c>
      <c r="BC47" s="96">
        <f>IF(Indtastning!$E20=47,"",IF(Indtastning!BC20="","",Indtastning!BC20))</f>
      </c>
      <c r="BD47" s="96">
        <f>IF(Indtastning!$E20=47,"",IF(Indtastning!BD20="","",Indtastning!BD20))</f>
      </c>
    </row>
    <row r="48" spans="1:56" ht="26.25" thickBot="1">
      <c r="A48" s="28">
        <v>39</v>
      </c>
      <c r="B48" s="29" t="s">
        <v>11</v>
      </c>
      <c r="C48" s="30" t="s">
        <v>17</v>
      </c>
      <c r="D48" s="30" t="s">
        <v>26</v>
      </c>
      <c r="E48" s="97">
        <f>IF(Indtastning!$E48=47,0,Indtastning!E48)</f>
        <v>16</v>
      </c>
      <c r="F48" s="98">
        <f>IF(Indtastning!$E48=47,0,Indtastning!F48)</f>
        <v>410</v>
      </c>
      <c r="G48" s="99">
        <f>Indtastning!G48</f>
        <v>10</v>
      </c>
      <c r="H48" s="100">
        <f>IF(Indtastning!$E48=47,0,Indtastning!H48)</f>
        <v>400</v>
      </c>
      <c r="I48" s="101">
        <f>Indtastning!I48</f>
        <v>30</v>
      </c>
      <c r="J48" s="102">
        <f>IF(Indtastning!$E48=47,"",IF(Indtastning!J48="","",Indtastning!J48))</f>
        <v>10</v>
      </c>
      <c r="K48" s="103">
        <f>IF(Indtastning!$E48=47,"",IF(Indtastning!K48="","",Indtastning!K48))</f>
        <v>10</v>
      </c>
      <c r="L48" s="103">
        <f>IF(Indtastning!$E48=47,"",IF(Indtastning!L48="","",Indtastning!L48))</f>
        <v>10</v>
      </c>
      <c r="M48" s="103">
        <f>IF(Indtastning!$E48=47,"",IF(Indtastning!M48="","",Indtastning!M48))</f>
        <v>10</v>
      </c>
      <c r="N48" s="102">
        <f>IF(Indtastning!$E48=47,"",IF(Indtastning!N48="","",Indtastning!N48))</f>
        <v>10</v>
      </c>
      <c r="O48" s="103">
        <f>IF(Indtastning!$E48=47,"",IF(Indtastning!O48="","",Indtastning!O48))</f>
        <v>10</v>
      </c>
      <c r="P48" s="103">
        <f>IF(Indtastning!$E48=47,"",IF(Indtastning!P48="","",Indtastning!P48))</f>
        <v>10</v>
      </c>
      <c r="Q48" s="103">
        <f>IF(Indtastning!$E48=47,"",IF(Indtastning!Q48="","",Indtastning!Q48))</f>
        <v>20</v>
      </c>
      <c r="R48" s="102">
        <f>IF(Indtastning!$E48=47,"",IF(Indtastning!R48="","",Indtastning!R48))</f>
        <v>10</v>
      </c>
      <c r="S48" s="103">
        <f>IF(Indtastning!$E48=47,"",IF(Indtastning!S48="","",Indtastning!S48))</f>
      </c>
      <c r="T48" s="103">
        <f>IF(Indtastning!$E48=47,"",IF(Indtastning!T48="","",Indtastning!T48))</f>
      </c>
      <c r="U48" s="103">
        <f>IF(Indtastning!$E48=47,"",IF(Indtastning!U48="","",Indtastning!U48))</f>
        <v>30</v>
      </c>
      <c r="V48" s="102">
        <f>IF(Indtastning!$E48=47,"",IF(Indtastning!V48="","",Indtastning!V48))</f>
        <v>40</v>
      </c>
      <c r="W48" s="103">
        <f>IF(Indtastning!$E48=47,"",IF(Indtastning!W48="","",Indtastning!W48))</f>
      </c>
      <c r="X48" s="103">
        <f>IF(Indtastning!$E48=47,"",IF(Indtastning!X48="","",Indtastning!X48))</f>
      </c>
      <c r="Y48" s="103">
        <f>IF(Indtastning!$E48=47,"",IF(Indtastning!Y48="","",Indtastning!Y48))</f>
      </c>
      <c r="Z48" s="102">
        <f>IF(Indtastning!$E48=47,"",IF(Indtastning!Z48="","",Indtastning!Z48))</f>
      </c>
      <c r="AA48" s="103">
        <f>IF(Indtastning!$E48=47,"",IF(Indtastning!AA48="","",Indtastning!AA48))</f>
      </c>
      <c r="AB48" s="103">
        <f>IF(Indtastning!$E48=47,"",IF(Indtastning!AB48="","",Indtastning!AB48))</f>
      </c>
      <c r="AC48" s="103">
        <f>IF(Indtastning!$E48=47,"",IF(Indtastning!AC48="","",Indtastning!AC48))</f>
      </c>
      <c r="AD48" s="102">
        <f>IF(Indtastning!$E48=47,"",IF(Indtastning!AD48="","",Indtastning!AD48))</f>
      </c>
      <c r="AE48" s="103">
        <f>IF(Indtastning!$E48=47,"",IF(Indtastning!AE48="","",Indtastning!AE48))</f>
      </c>
      <c r="AF48" s="103">
        <f>IF(Indtastning!$E48=47,"",IF(Indtastning!AF48="","",Indtastning!AF48))</f>
      </c>
      <c r="AG48" s="103">
        <f>IF(Indtastning!$E48=47,"",IF(Indtastning!AG48="","",Indtastning!AG48))</f>
      </c>
      <c r="AH48" s="102">
        <f>IF(Indtastning!$E48=47,"",IF(Indtastning!AH48="","",Indtastning!AH48))</f>
      </c>
      <c r="AI48" s="103">
        <f>IF(Indtastning!$E48=47,"",IF(Indtastning!AI48="","",Indtastning!AI48))</f>
      </c>
      <c r="AJ48" s="103">
        <f>IF(Indtastning!$E48=47,"",IF(Indtastning!AJ48="","",Indtastning!AJ48))</f>
      </c>
      <c r="AK48" s="103">
        <f>IF(Indtastning!$E48=47,"",IF(Indtastning!AK48="","",Indtastning!AK48))</f>
      </c>
      <c r="AL48" s="102">
        <f>IF(Indtastning!$E48=47,"",IF(Indtastning!AL48="","",Indtastning!AL48))</f>
      </c>
      <c r="AM48" s="103">
        <f>IF(Indtastning!$E48=47,"",IF(Indtastning!AM48="","",Indtastning!AM48))</f>
      </c>
      <c r="AN48" s="103">
        <f>IF(Indtastning!$E48=47,"",IF(Indtastning!AN48="","",Indtastning!AN48))</f>
      </c>
      <c r="AO48" s="103">
        <f>IF(Indtastning!$E48=47,"",IF(Indtastning!AO48="","",Indtastning!AO48))</f>
        <v>50</v>
      </c>
      <c r="AP48" s="102">
        <f>IF(Indtastning!$E48=47,"",IF(Indtastning!AP48="","",Indtastning!AP48))</f>
      </c>
      <c r="AQ48" s="103">
        <f>IF(Indtastning!$E48=47,"",IF(Indtastning!AQ48="","",Indtastning!AQ48))</f>
      </c>
      <c r="AR48" s="103">
        <f>IF(Indtastning!$E48=47,"",IF(Indtastning!AR48="","",Indtastning!AR48))</f>
        <v>40</v>
      </c>
      <c r="AS48" s="103">
        <f>IF(Indtastning!$E48=47,"",IF(Indtastning!AS48="","",Indtastning!AS48))</f>
      </c>
      <c r="AT48" s="102">
        <f>IF(Indtastning!$E48=47,"",IF(Indtastning!AT48="","",Indtastning!AT48))</f>
      </c>
      <c r="AU48" s="103">
        <f>IF(Indtastning!$E48=47,"",IF(Indtastning!AU48="","",Indtastning!AU48))</f>
      </c>
      <c r="AV48" s="103">
        <f>IF(Indtastning!$E48=47,"",IF(Indtastning!AV48="","",Indtastning!AV48))</f>
        <v>40</v>
      </c>
      <c r="AW48" s="103">
        <f>IF(Indtastning!$E48=47,"",IF(Indtastning!AW48="","",Indtastning!AW48))</f>
      </c>
      <c r="AX48" s="102">
        <f>IF(Indtastning!$E48=47,"",IF(Indtastning!AX48="","",Indtastning!AX48))</f>
      </c>
      <c r="AY48" s="103">
        <f>IF(Indtastning!$E48=47,"",IF(Indtastning!AY48="","",Indtastning!AY48))</f>
      </c>
      <c r="AZ48" s="103">
        <f>IF(Indtastning!$E48=47,"",IF(Indtastning!AZ48="","",Indtastning!AZ48))</f>
        <v>60</v>
      </c>
      <c r="BA48" s="103">
        <f>IF(Indtastning!$E48=47,"",IF(Indtastning!BA48="","",Indtastning!BA48))</f>
      </c>
      <c r="BB48" s="102">
        <f>IF(Indtastning!$E48=47,"",IF(Indtastning!BB48="","",Indtastning!BB48))</f>
      </c>
      <c r="BC48" s="103">
        <f>IF(Indtastning!$E48=47,"",IF(Indtastning!BC48="","",Indtastning!BC48))</f>
      </c>
      <c r="BD48" s="103">
        <f>IF(Indtastning!$E48=47,"",IF(Indtastning!BD48="","",Indtastning!BD48))</f>
        <v>50</v>
      </c>
    </row>
    <row r="49" spans="1:56" ht="25.5">
      <c r="A49" s="14">
        <v>27</v>
      </c>
      <c r="B49" s="15" t="s">
        <v>23</v>
      </c>
      <c r="C49" s="16" t="s">
        <v>22</v>
      </c>
      <c r="D49" s="16" t="s">
        <v>27</v>
      </c>
      <c r="E49" s="86">
        <f>IF(Indtastning!$E36=47,0,Indtastning!E36)</f>
        <v>18</v>
      </c>
      <c r="F49" s="87">
        <f>IF(Indtastning!$E36=47,0,Indtastning!F36)</f>
        <v>510</v>
      </c>
      <c r="G49" s="88">
        <f>Indtastning!G36</f>
        <v>160</v>
      </c>
      <c r="H49" s="94">
        <f>IF(Indtastning!$E36=47,0,Indtastning!H36)</f>
        <v>350</v>
      </c>
      <c r="I49" s="89">
        <f>Indtastning!I36</f>
        <v>0</v>
      </c>
      <c r="J49" s="90">
        <f>IF(Indtastning!$E36=47,"",IF(Indtastning!J36="","",Indtastning!J36))</f>
        <v>10</v>
      </c>
      <c r="K49" s="91">
        <f>IF(Indtastning!$E36=47,"",IF(Indtastning!K36="","",Indtastning!K36))</f>
        <v>10</v>
      </c>
      <c r="L49" s="91">
        <f>IF(Indtastning!$E36=47,"",IF(Indtastning!L36="","",Indtastning!L36))</f>
        <v>10</v>
      </c>
      <c r="M49" s="91">
        <f>IF(Indtastning!$E36=47,"",IF(Indtastning!M36="","",Indtastning!M36))</f>
        <v>10</v>
      </c>
      <c r="N49" s="90">
        <f>IF(Indtastning!$E36=47,"",IF(Indtastning!N36="","",Indtastning!N36))</f>
        <v>10</v>
      </c>
      <c r="O49" s="91">
        <f>IF(Indtastning!$E36=47,"",IF(Indtastning!O36="","",Indtastning!O36))</f>
        <v>10</v>
      </c>
      <c r="P49" s="91">
        <f>IF(Indtastning!$E36=47,"",IF(Indtastning!P36="","",Indtastning!P36))</f>
        <v>10</v>
      </c>
      <c r="Q49" s="91">
        <f>IF(Indtastning!$E36=47,"",IF(Indtastning!Q36="","",Indtastning!Q36))</f>
        <v>20</v>
      </c>
      <c r="R49" s="90">
        <f>IF(Indtastning!$E36=47,"",IF(Indtastning!R36="","",Indtastning!R36))</f>
        <v>10</v>
      </c>
      <c r="S49" s="91">
        <f>IF(Indtastning!$E36=47,"",IF(Indtastning!S36="","",Indtastning!S36))</f>
      </c>
      <c r="T49" s="91">
        <f>IF(Indtastning!$E36=47,"",IF(Indtastning!T36="","",Indtastning!T36))</f>
      </c>
      <c r="U49" s="91">
        <f>IF(Indtastning!$E36=47,"",IF(Indtastning!U36="","",Indtastning!U36))</f>
        <v>30</v>
      </c>
      <c r="V49" s="90">
        <f>IF(Indtastning!$E36=47,"",IF(Indtastning!V36="","",Indtastning!V36))</f>
        <v>40</v>
      </c>
      <c r="W49" s="91">
        <f>IF(Indtastning!$E36=47,"",IF(Indtastning!W36="","",Indtastning!W36))</f>
      </c>
      <c r="X49" s="91">
        <f>IF(Indtastning!$E36=47,"",IF(Indtastning!X36="","",Indtastning!X36))</f>
      </c>
      <c r="Y49" s="91">
        <f>IF(Indtastning!$E36=47,"",IF(Indtastning!Y36="","",Indtastning!Y36))</f>
      </c>
      <c r="Z49" s="90">
        <f>IF(Indtastning!$E36=47,"",IF(Indtastning!Z36="","",Indtastning!Z36))</f>
      </c>
      <c r="AA49" s="91">
        <f>IF(Indtastning!$E36=47,"",IF(Indtastning!AA36="","",Indtastning!AA36))</f>
      </c>
      <c r="AB49" s="91">
        <f>IF(Indtastning!$E36=47,"",IF(Indtastning!AB36="","",Indtastning!AB36))</f>
      </c>
      <c r="AC49" s="91">
        <f>IF(Indtastning!$E36=47,"",IF(Indtastning!AC36="","",Indtastning!AC36))</f>
        <v>50</v>
      </c>
      <c r="AD49" s="90">
        <f>IF(Indtastning!$E36=47,"",IF(Indtastning!AD36="","",Indtastning!AD36))</f>
      </c>
      <c r="AE49" s="91">
        <f>IF(Indtastning!$E36=47,"",IF(Indtastning!AE36="","",Indtastning!AE36))</f>
      </c>
      <c r="AF49" s="91">
        <f>IF(Indtastning!$E36=47,"",IF(Indtastning!AF36="","",Indtastning!AF36))</f>
      </c>
      <c r="AG49" s="91">
        <f>IF(Indtastning!$E36=47,"",IF(Indtastning!AG36="","",Indtastning!AG36))</f>
      </c>
      <c r="AH49" s="90">
        <f>IF(Indtastning!$E36=47,"",IF(Indtastning!AH36="","",Indtastning!AH36))</f>
        <v>40</v>
      </c>
      <c r="AI49" s="91">
        <f>IF(Indtastning!$E36=47,"",IF(Indtastning!AI36="","",Indtastning!AI36))</f>
      </c>
      <c r="AJ49" s="91">
        <f>IF(Indtastning!$E36=47,"",IF(Indtastning!AJ36="","",Indtastning!AJ36))</f>
        <v>70</v>
      </c>
      <c r="AK49" s="91">
        <f>IF(Indtastning!$E36=47,"",IF(Indtastning!AK36="","",Indtastning!AK36))</f>
      </c>
      <c r="AL49" s="90">
        <f>IF(Indtastning!$E36=47,"",IF(Indtastning!AL36="","",Indtastning!AL36))</f>
        <v>50</v>
      </c>
      <c r="AM49" s="91">
        <f>IF(Indtastning!$E36=47,"",IF(Indtastning!AM36="","",Indtastning!AM36))</f>
      </c>
      <c r="AN49" s="91">
        <f>IF(Indtastning!$E36=47,"",IF(Indtastning!AN36="","",Indtastning!AN36))</f>
      </c>
      <c r="AO49" s="91">
        <f>IF(Indtastning!$E36=47,"",IF(Indtastning!AO36="","",Indtastning!AO36))</f>
        <v>50</v>
      </c>
      <c r="AP49" s="90">
        <f>IF(Indtastning!$E36=47,"",IF(Indtastning!AP36="","",Indtastning!AP36))</f>
      </c>
      <c r="AQ49" s="91">
        <f>IF(Indtastning!$E36=47,"",IF(Indtastning!AQ36="","",Indtastning!AQ36))</f>
      </c>
      <c r="AR49" s="91">
        <f>IF(Indtastning!$E36=47,"",IF(Indtastning!AR36="","",Indtastning!AR36))</f>
        <v>40</v>
      </c>
      <c r="AS49" s="91">
        <f>IF(Indtastning!$E36=47,"",IF(Indtastning!AS36="","",Indtastning!AS36))</f>
      </c>
      <c r="AT49" s="90">
        <f>IF(Indtastning!$E36=47,"",IF(Indtastning!AT36="","",Indtastning!AT36))</f>
      </c>
      <c r="AU49" s="91">
        <f>IF(Indtastning!$E36=47,"",IF(Indtastning!AU36="","",Indtastning!AU36))</f>
      </c>
      <c r="AV49" s="91">
        <f>IF(Indtastning!$E36=47,"",IF(Indtastning!AV36="","",Indtastning!AV36))</f>
        <v>40</v>
      </c>
      <c r="AW49" s="91">
        <f>IF(Indtastning!$E36=47,"",IF(Indtastning!AW36="","",Indtastning!AW36))</f>
      </c>
      <c r="AX49" s="90">
        <f>IF(Indtastning!$E36=47,"",IF(Indtastning!AX36="","",Indtastning!AX36))</f>
      </c>
      <c r="AY49" s="91">
        <f>IF(Indtastning!$E36=47,"",IF(Indtastning!AY36="","",Indtastning!AY36))</f>
      </c>
      <c r="AZ49" s="91">
        <f>IF(Indtastning!$E36=47,"",IF(Indtastning!AZ36="","",Indtastning!AZ36))</f>
      </c>
      <c r="BA49" s="91">
        <f>IF(Indtastning!$E36=47,"",IF(Indtastning!BA36="","",Indtastning!BA36))</f>
      </c>
      <c r="BB49" s="90">
        <f>IF(Indtastning!$E36=47,"",IF(Indtastning!BB36="","",Indtastning!BB36))</f>
      </c>
      <c r="BC49" s="91">
        <f>IF(Indtastning!$E36=47,"",IF(Indtastning!BC36="","",Indtastning!BC36))</f>
      </c>
      <c r="BD49" s="91">
        <f>IF(Indtastning!$E36=47,"",IF(Indtastning!BD36="","",Indtastning!BD36))</f>
      </c>
    </row>
    <row r="50" spans="1:56" ht="25.5">
      <c r="A50" s="21">
        <v>34</v>
      </c>
      <c r="B50" s="22" t="s">
        <v>76</v>
      </c>
      <c r="C50" s="23" t="s">
        <v>14</v>
      </c>
      <c r="D50" s="23" t="s">
        <v>50</v>
      </c>
      <c r="E50" s="92">
        <f>IF(Indtastning!$E43=47,0,Indtastning!E43)</f>
        <v>13</v>
      </c>
      <c r="F50" s="93">
        <f>IF(Indtastning!$E43=47,0,Indtastning!F43)</f>
        <v>330</v>
      </c>
      <c r="G50" s="88">
        <f>Indtastning!G43</f>
        <v>0</v>
      </c>
      <c r="H50" s="94">
        <f>IF(Indtastning!$E43=47,0,Indtastning!H43)</f>
        <v>330</v>
      </c>
      <c r="I50" s="89">
        <f>Indtastning!I43</f>
        <v>9</v>
      </c>
      <c r="J50" s="95">
        <f>IF(Indtastning!$E43=47,"",IF(Indtastning!J43="","",Indtastning!J43))</f>
        <v>10</v>
      </c>
      <c r="K50" s="96">
        <f>IF(Indtastning!$E43=47,"",IF(Indtastning!K43="","",Indtastning!K43))</f>
        <v>10</v>
      </c>
      <c r="L50" s="96">
        <f>IF(Indtastning!$E43=47,"",IF(Indtastning!L43="","",Indtastning!L43))</f>
        <v>10</v>
      </c>
      <c r="M50" s="96">
        <f>IF(Indtastning!$E43=47,"",IF(Indtastning!M43="","",Indtastning!M43))</f>
        <v>10</v>
      </c>
      <c r="N50" s="95">
        <f>IF(Indtastning!$E43=47,"",IF(Indtastning!N43="","",Indtastning!N43))</f>
        <v>10</v>
      </c>
      <c r="O50" s="96">
        <f>IF(Indtastning!$E43=47,"",IF(Indtastning!O43="","",Indtastning!O43))</f>
        <v>10</v>
      </c>
      <c r="P50" s="96">
        <f>IF(Indtastning!$E43=47,"",IF(Indtastning!P43="","",Indtastning!P43))</f>
        <v>10</v>
      </c>
      <c r="Q50" s="96">
        <f>IF(Indtastning!$E43=47,"",IF(Indtastning!Q43="","",Indtastning!Q43))</f>
      </c>
      <c r="R50" s="95">
        <f>IF(Indtastning!$E43=47,"",IF(Indtastning!R43="","",Indtastning!R43))</f>
        <v>10</v>
      </c>
      <c r="S50" s="96">
        <f>IF(Indtastning!$E43=47,"",IF(Indtastning!S43="","",Indtastning!S43))</f>
      </c>
      <c r="T50" s="96">
        <f>IF(Indtastning!$E43=47,"",IF(Indtastning!T43="","",Indtastning!T43))</f>
      </c>
      <c r="U50" s="96">
        <f>IF(Indtastning!$E43=47,"",IF(Indtastning!U43="","",Indtastning!U43))</f>
      </c>
      <c r="V50" s="95">
        <f>IF(Indtastning!$E43=47,"",IF(Indtastning!V43="","",Indtastning!V43))</f>
      </c>
      <c r="W50" s="96">
        <f>IF(Indtastning!$E43=47,"",IF(Indtastning!W43="","",Indtastning!W43))</f>
      </c>
      <c r="X50" s="96">
        <f>IF(Indtastning!$E43=47,"",IF(Indtastning!X43="","",Indtastning!X43))</f>
      </c>
      <c r="Y50" s="96">
        <f>IF(Indtastning!$E43=47,"",IF(Indtastning!Y43="","",Indtastning!Y43))</f>
      </c>
      <c r="Z50" s="95">
        <f>IF(Indtastning!$E43=47,"",IF(Indtastning!Z43="","",Indtastning!Z43))</f>
      </c>
      <c r="AA50" s="96">
        <f>IF(Indtastning!$E43=47,"",IF(Indtastning!AA43="","",Indtastning!AA43))</f>
      </c>
      <c r="AB50" s="96">
        <f>IF(Indtastning!$E43=47,"",IF(Indtastning!AB43="","",Indtastning!AB43))</f>
      </c>
      <c r="AC50" s="96">
        <f>IF(Indtastning!$E43=47,"",IF(Indtastning!AC43="","",Indtastning!AC43))</f>
        <v>50</v>
      </c>
      <c r="AD50" s="95">
        <f>IF(Indtastning!$E43=47,"",IF(Indtastning!AD43="","",Indtastning!AD43))</f>
      </c>
      <c r="AE50" s="96">
        <f>IF(Indtastning!$E43=47,"",IF(Indtastning!AE43="","",Indtastning!AE43))</f>
      </c>
      <c r="AF50" s="96">
        <f>IF(Indtastning!$E43=47,"",IF(Indtastning!AF43="","",Indtastning!AF43))</f>
      </c>
      <c r="AG50" s="96">
        <f>IF(Indtastning!$E43=47,"",IF(Indtastning!AG43="","",Indtastning!AG43))</f>
      </c>
      <c r="AH50" s="95">
        <f>IF(Indtastning!$E43=47,"",IF(Indtastning!AH43="","",Indtastning!AH43))</f>
      </c>
      <c r="AI50" s="96">
        <f>IF(Indtastning!$E43=47,"",IF(Indtastning!AI43="","",Indtastning!AI43))</f>
      </c>
      <c r="AJ50" s="96">
        <f>IF(Indtastning!$E43=47,"",IF(Indtastning!AJ43="","",Indtastning!AJ43))</f>
      </c>
      <c r="AK50" s="96">
        <f>IF(Indtastning!$E43=47,"",IF(Indtastning!AK43="","",Indtastning!AK43))</f>
      </c>
      <c r="AL50" s="95">
        <f>IF(Indtastning!$E43=47,"",IF(Indtastning!AL43="","",Indtastning!AL43))</f>
      </c>
      <c r="AM50" s="96">
        <f>IF(Indtastning!$E43=47,"",IF(Indtastning!AM43="","",Indtastning!AM43))</f>
        <v>50</v>
      </c>
      <c r="AN50" s="96">
        <f>IF(Indtastning!$E43=47,"",IF(Indtastning!AN43="","",Indtastning!AN43))</f>
      </c>
      <c r="AO50" s="96">
        <f>IF(Indtastning!$E43=47,"",IF(Indtastning!AO43="","",Indtastning!AO43))</f>
        <v>50</v>
      </c>
      <c r="AP50" s="95">
        <f>IF(Indtastning!$E43=47,"",IF(Indtastning!AP43="","",Indtastning!AP43))</f>
      </c>
      <c r="AQ50" s="96">
        <f>IF(Indtastning!$E43=47,"",IF(Indtastning!AQ43="","",Indtastning!AQ43))</f>
      </c>
      <c r="AR50" s="96">
        <f>IF(Indtastning!$E43=47,"",IF(Indtastning!AR43="","",Indtastning!AR43))</f>
      </c>
      <c r="AS50" s="96">
        <f>IF(Indtastning!$E43=47,"",IF(Indtastning!AS43="","",Indtastning!AS43))</f>
      </c>
      <c r="AT50" s="95">
        <f>IF(Indtastning!$E43=47,"",IF(Indtastning!AT43="","",Indtastning!AT43))</f>
      </c>
      <c r="AU50" s="96">
        <f>IF(Indtastning!$E43=47,"",IF(Indtastning!AU43="","",Indtastning!AU43))</f>
      </c>
      <c r="AV50" s="96">
        <f>IF(Indtastning!$E43=47,"",IF(Indtastning!AV43="","",Indtastning!AV43))</f>
        <v>40</v>
      </c>
      <c r="AW50" s="96">
        <f>IF(Indtastning!$E43=47,"",IF(Indtastning!AW43="","",Indtastning!AW43))</f>
      </c>
      <c r="AX50" s="95">
        <f>IF(Indtastning!$E43=47,"",IF(Indtastning!AX43="","",Indtastning!AX43))</f>
      </c>
      <c r="AY50" s="96">
        <f>IF(Indtastning!$E43=47,"",IF(Indtastning!AY43="","",Indtastning!AY43))</f>
      </c>
      <c r="AZ50" s="96">
        <f>IF(Indtastning!$E43=47,"",IF(Indtastning!AZ43="","",Indtastning!AZ43))</f>
        <v>60</v>
      </c>
      <c r="BA50" s="96">
        <f>IF(Indtastning!$E43=47,"",IF(Indtastning!BA43="","",Indtastning!BA43))</f>
      </c>
      <c r="BB50" s="95">
        <f>IF(Indtastning!$E43=47,"",IF(Indtastning!BB43="","",Indtastning!BB43))</f>
      </c>
      <c r="BC50" s="96">
        <f>IF(Indtastning!$E43=47,"",IF(Indtastning!BC43="","",Indtastning!BC43))</f>
      </c>
      <c r="BD50" s="96">
        <f>IF(Indtastning!$E43=47,"",IF(Indtastning!BD43="","",Indtastning!BD43))</f>
      </c>
    </row>
    <row r="51" spans="1:56" ht="26.25" thickBot="1">
      <c r="A51" s="115">
        <v>21</v>
      </c>
      <c r="B51" s="29" t="s">
        <v>65</v>
      </c>
      <c r="C51" s="30" t="s">
        <v>66</v>
      </c>
      <c r="D51" s="30" t="s">
        <v>26</v>
      </c>
      <c r="E51" s="97">
        <f>IF(Indtastning!$E30=47,0,Indtastning!E30)</f>
        <v>10</v>
      </c>
      <c r="F51" s="98">
        <f>IF(Indtastning!$E30=47,0,Indtastning!F30)</f>
        <v>330</v>
      </c>
      <c r="G51" s="99">
        <f>Indtastning!G30</f>
        <v>80</v>
      </c>
      <c r="H51" s="100">
        <f>IF(Indtastning!$E30=47,0,Indtastning!H30)</f>
        <v>250</v>
      </c>
      <c r="I51" s="101">
        <f>Indtastning!I30</f>
        <v>0</v>
      </c>
      <c r="J51" s="102">
        <f>IF(Indtastning!$E30=47,"",IF(Indtastning!J30="","",Indtastning!J30))</f>
      </c>
      <c r="K51" s="103">
        <f>IF(Indtastning!$E30=47,"",IF(Indtastning!K30="","",Indtastning!K30))</f>
        <v>10</v>
      </c>
      <c r="L51" s="103">
        <f>IF(Indtastning!$E30=47,"",IF(Indtastning!L30="","",Indtastning!L30))</f>
        <v>10</v>
      </c>
      <c r="M51" s="103">
        <f>IF(Indtastning!$E30=47,"",IF(Indtastning!M30="","",Indtastning!M30))</f>
      </c>
      <c r="N51" s="102">
        <f>IF(Indtastning!$E30=47,"",IF(Indtastning!N30="","",Indtastning!N30))</f>
      </c>
      <c r="O51" s="103">
        <f>IF(Indtastning!$E30=47,"",IF(Indtastning!O30="","",Indtastning!O30))</f>
      </c>
      <c r="P51" s="103">
        <f>IF(Indtastning!$E30=47,"",IF(Indtastning!P30="","",Indtastning!P30))</f>
      </c>
      <c r="Q51" s="103">
        <f>IF(Indtastning!$E30=47,"",IF(Indtastning!Q30="","",Indtastning!Q30))</f>
        <v>20</v>
      </c>
      <c r="R51" s="102">
        <f>IF(Indtastning!$E30=47,"",IF(Indtastning!R30="","",Indtastning!R30))</f>
        <v>10</v>
      </c>
      <c r="S51" s="103">
        <f>IF(Indtastning!$E30=47,"",IF(Indtastning!S30="","",Indtastning!S30))</f>
      </c>
      <c r="T51" s="103">
        <f>IF(Indtastning!$E30=47,"",IF(Indtastning!T30="","",Indtastning!T30))</f>
      </c>
      <c r="U51" s="103">
        <f>IF(Indtastning!$E30=47,"",IF(Indtastning!U30="","",Indtastning!U30))</f>
      </c>
      <c r="V51" s="102">
        <f>IF(Indtastning!$E30=47,"",IF(Indtastning!V30="","",Indtastning!V30))</f>
        <v>40</v>
      </c>
      <c r="W51" s="103">
        <f>IF(Indtastning!$E30=47,"",IF(Indtastning!W30="","",Indtastning!W30))</f>
      </c>
      <c r="X51" s="103">
        <f>IF(Indtastning!$E30=47,"",IF(Indtastning!X30="","",Indtastning!X30))</f>
      </c>
      <c r="Y51" s="103">
        <f>IF(Indtastning!$E30=47,"",IF(Indtastning!Y30="","",Indtastning!Y30))</f>
      </c>
      <c r="Z51" s="102">
        <f>IF(Indtastning!$E30=47,"",IF(Indtastning!Z30="","",Indtastning!Z30))</f>
      </c>
      <c r="AA51" s="103">
        <f>IF(Indtastning!$E30=47,"",IF(Indtastning!AA30="","",Indtastning!AA30))</f>
      </c>
      <c r="AB51" s="103">
        <f>IF(Indtastning!$E30=47,"",IF(Indtastning!AB30="","",Indtastning!AB30))</f>
      </c>
      <c r="AC51" s="103">
        <f>IF(Indtastning!$E30=47,"",IF(Indtastning!AC30="","",Indtastning!AC30))</f>
      </c>
      <c r="AD51" s="102">
        <f>IF(Indtastning!$E30=47,"",IF(Indtastning!AD30="","",Indtastning!AD30))</f>
      </c>
      <c r="AE51" s="103">
        <f>IF(Indtastning!$E30=47,"",IF(Indtastning!AE30="","",Indtastning!AE30))</f>
      </c>
      <c r="AF51" s="103">
        <f>IF(Indtastning!$E30=47,"",IF(Indtastning!AF30="","",Indtastning!AF30))</f>
      </c>
      <c r="AG51" s="103">
        <f>IF(Indtastning!$E30=47,"",IF(Indtastning!AG30="","",Indtastning!AG30))</f>
        <v>50</v>
      </c>
      <c r="AH51" s="102">
        <f>IF(Indtastning!$E30=47,"",IF(Indtastning!AH30="","",Indtastning!AH30))</f>
        <v>40</v>
      </c>
      <c r="AI51" s="103">
        <f>IF(Indtastning!$E30=47,"",IF(Indtastning!AI30="","",Indtastning!AI30))</f>
      </c>
      <c r="AJ51" s="103">
        <f>IF(Indtastning!$E30=47,"",IF(Indtastning!AJ30="","",Indtastning!AJ30))</f>
      </c>
      <c r="AK51" s="103">
        <f>IF(Indtastning!$E30=47,"",IF(Indtastning!AK30="","",Indtastning!AK30))</f>
      </c>
      <c r="AL51" s="102">
        <f>IF(Indtastning!$E30=47,"",IF(Indtastning!AL30="","",Indtastning!AL30))</f>
      </c>
      <c r="AM51" s="103">
        <f>IF(Indtastning!$E30=47,"",IF(Indtastning!AM30="","",Indtastning!AM30))</f>
      </c>
      <c r="AN51" s="103">
        <f>IF(Indtastning!$E30=47,"",IF(Indtastning!AN30="","",Indtastning!AN30))</f>
      </c>
      <c r="AO51" s="103">
        <f>IF(Indtastning!$E30=47,"",IF(Indtastning!AO30="","",Indtastning!AO30))</f>
      </c>
      <c r="AP51" s="102">
        <f>IF(Indtastning!$E30=47,"",IF(Indtastning!AP30="","",Indtastning!AP30))</f>
      </c>
      <c r="AQ51" s="103">
        <f>IF(Indtastning!$E30=47,"",IF(Indtastning!AQ30="","",Indtastning!AQ30))</f>
      </c>
      <c r="AR51" s="103">
        <f>IF(Indtastning!$E30=47,"",IF(Indtastning!AR30="","",Indtastning!AR30))</f>
      </c>
      <c r="AS51" s="103">
        <f>IF(Indtastning!$E30=47,"",IF(Indtastning!AS30="","",Indtastning!AS30))</f>
      </c>
      <c r="AT51" s="102">
        <f>IF(Indtastning!$E30=47,"",IF(Indtastning!AT30="","",Indtastning!AT30))</f>
      </c>
      <c r="AU51" s="103">
        <f>IF(Indtastning!$E30=47,"",IF(Indtastning!AU30="","",Indtastning!AU30))</f>
      </c>
      <c r="AV51" s="103">
        <f>IF(Indtastning!$E30=47,"",IF(Indtastning!AV30="","",Indtastning!AV30))</f>
      </c>
      <c r="AW51" s="103">
        <f>IF(Indtastning!$E30=47,"",IF(Indtastning!AW30="","",Indtastning!AW30))</f>
      </c>
      <c r="AX51" s="102">
        <f>IF(Indtastning!$E30=47,"",IF(Indtastning!AX30="","",Indtastning!AX30))</f>
      </c>
      <c r="AY51" s="103">
        <f>IF(Indtastning!$E30=47,"",IF(Indtastning!AY30="","",Indtastning!AY30))</f>
      </c>
      <c r="AZ51" s="103">
        <f>IF(Indtastning!$E30=47,"",IF(Indtastning!AZ30="","",Indtastning!AZ30))</f>
      </c>
      <c r="BA51" s="103">
        <f>IF(Indtastning!$E30=47,"",IF(Indtastning!BA30="","",Indtastning!BA30))</f>
        <v>60</v>
      </c>
      <c r="BB51" s="102">
        <f>IF(Indtastning!$E30=47,"",IF(Indtastning!BB30="","",Indtastning!BB30))</f>
        <v>40</v>
      </c>
      <c r="BC51" s="103">
        <f>IF(Indtastning!$E30=47,"",IF(Indtastning!BC30="","",Indtastning!BC30))</f>
      </c>
      <c r="BD51" s="103">
        <f>IF(Indtastning!$E30=47,"",IF(Indtastning!BD30="","",Indtastning!BD30))</f>
        <v>50</v>
      </c>
    </row>
    <row r="52" spans="1:56" ht="25.5">
      <c r="A52" s="14">
        <v>8</v>
      </c>
      <c r="B52" s="15" t="s">
        <v>54</v>
      </c>
      <c r="C52" s="16" t="s">
        <v>7</v>
      </c>
      <c r="D52" s="16" t="s">
        <v>50</v>
      </c>
      <c r="E52" s="86">
        <f>IF(Indtastning!$E17=47,0,Indtastning!E17)</f>
        <v>11</v>
      </c>
      <c r="F52" s="87">
        <f>IF(Indtastning!$E17=47,0,Indtastning!F17)</f>
        <v>230</v>
      </c>
      <c r="G52" s="88">
        <f>Indtastning!G17</f>
        <v>0</v>
      </c>
      <c r="H52" s="94">
        <f>IF(Indtastning!$E17=47,0,Indtastning!H17)</f>
        <v>230</v>
      </c>
      <c r="I52" s="89">
        <f>Indtastning!I17</f>
        <v>14</v>
      </c>
      <c r="J52" s="90">
        <f>IF(Indtastning!$E17=47,"",IF(Indtastning!J17="","",Indtastning!J17))</f>
        <v>10</v>
      </c>
      <c r="K52" s="91">
        <f>IF(Indtastning!$E17=47,"",IF(Indtastning!K17="","",Indtastning!K17))</f>
        <v>10</v>
      </c>
      <c r="L52" s="91">
        <f>IF(Indtastning!$E17=47,"",IF(Indtastning!L17="","",Indtastning!L17))</f>
        <v>10</v>
      </c>
      <c r="M52" s="91">
        <f>IF(Indtastning!$E17=47,"",IF(Indtastning!M17="","",Indtastning!M17))</f>
        <v>10</v>
      </c>
      <c r="N52" s="90">
        <f>IF(Indtastning!$E17=47,"",IF(Indtastning!N17="","",Indtastning!N17))</f>
        <v>10</v>
      </c>
      <c r="O52" s="91">
        <f>IF(Indtastning!$E17=47,"",IF(Indtastning!O17="","",Indtastning!O17))</f>
        <v>10</v>
      </c>
      <c r="P52" s="91">
        <f>IF(Indtastning!$E17=47,"",IF(Indtastning!P17="","",Indtastning!P17))</f>
        <v>10</v>
      </c>
      <c r="Q52" s="91">
        <f>IF(Indtastning!$E17=47,"",IF(Indtastning!Q17="","",Indtastning!Q17))</f>
      </c>
      <c r="R52" s="90">
        <f>IF(Indtastning!$E17=47,"",IF(Indtastning!R17="","",Indtastning!R17))</f>
        <v>10</v>
      </c>
      <c r="S52" s="91">
        <f>IF(Indtastning!$E17=47,"",IF(Indtastning!S17="","",Indtastning!S17))</f>
      </c>
      <c r="T52" s="91">
        <f>IF(Indtastning!$E17=47,"",IF(Indtastning!T17="","",Indtastning!T17))</f>
      </c>
      <c r="U52" s="91">
        <f>IF(Indtastning!$E17=47,"",IF(Indtastning!U17="","",Indtastning!U17))</f>
      </c>
      <c r="V52" s="90">
        <f>IF(Indtastning!$E17=47,"",IF(Indtastning!V17="","",Indtastning!V17))</f>
      </c>
      <c r="W52" s="91">
        <f>IF(Indtastning!$E17=47,"",IF(Indtastning!W17="","",Indtastning!W17))</f>
      </c>
      <c r="X52" s="91">
        <f>IF(Indtastning!$E17=47,"",IF(Indtastning!X17="","",Indtastning!X17))</f>
      </c>
      <c r="Y52" s="91">
        <f>IF(Indtastning!$E17=47,"",IF(Indtastning!Y17="","",Indtastning!Y17))</f>
      </c>
      <c r="Z52" s="90">
        <f>IF(Indtastning!$E17=47,"",IF(Indtastning!Z17="","",Indtastning!Z17))</f>
      </c>
      <c r="AA52" s="91">
        <f>IF(Indtastning!$E17=47,"",IF(Indtastning!AA17="","",Indtastning!AA17))</f>
      </c>
      <c r="AB52" s="91">
        <f>IF(Indtastning!$E17=47,"",IF(Indtastning!AB17="","",Indtastning!AB17))</f>
      </c>
      <c r="AC52" s="91">
        <f>IF(Indtastning!$E17=47,"",IF(Indtastning!AC17="","",Indtastning!AC17))</f>
      </c>
      <c r="AD52" s="90">
        <f>IF(Indtastning!$E17=47,"",IF(Indtastning!AD17="","",Indtastning!AD17))</f>
      </c>
      <c r="AE52" s="91">
        <f>IF(Indtastning!$E17=47,"",IF(Indtastning!AE17="","",Indtastning!AE17))</f>
      </c>
      <c r="AF52" s="91">
        <f>IF(Indtastning!$E17=47,"",IF(Indtastning!AF17="","",Indtastning!AF17))</f>
      </c>
      <c r="AG52" s="91">
        <f>IF(Indtastning!$E17=47,"",IF(Indtastning!AG17="","",Indtastning!AG17))</f>
      </c>
      <c r="AH52" s="90">
        <f>IF(Indtastning!$E17=47,"",IF(Indtastning!AH17="","",Indtastning!AH17))</f>
      </c>
      <c r="AI52" s="91">
        <f>IF(Indtastning!$E17=47,"",IF(Indtastning!AI17="","",Indtastning!AI17))</f>
      </c>
      <c r="AJ52" s="91">
        <f>IF(Indtastning!$E17=47,"",IF(Indtastning!AJ17="","",Indtastning!AJ17))</f>
      </c>
      <c r="AK52" s="91">
        <f>IF(Indtastning!$E17=47,"",IF(Indtastning!AK17="","",Indtastning!AK17))</f>
      </c>
      <c r="AL52" s="90">
        <f>IF(Indtastning!$E17=47,"",IF(Indtastning!AL17="","",Indtastning!AL17))</f>
      </c>
      <c r="AM52" s="91">
        <f>IF(Indtastning!$E17=47,"",IF(Indtastning!AM17="","",Indtastning!AM17))</f>
      </c>
      <c r="AN52" s="91">
        <f>IF(Indtastning!$E17=47,"",IF(Indtastning!AN17="","",Indtastning!AN17))</f>
      </c>
      <c r="AO52" s="91">
        <f>IF(Indtastning!$E17=47,"",IF(Indtastning!AO17="","",Indtastning!AO17))</f>
      </c>
      <c r="AP52" s="90">
        <f>IF(Indtastning!$E17=47,"",IF(Indtastning!AP17="","",Indtastning!AP17))</f>
        <v>60</v>
      </c>
      <c r="AQ52" s="91">
        <f>IF(Indtastning!$E17=47,"",IF(Indtastning!AQ17="","",Indtastning!AQ17))</f>
        <v>50</v>
      </c>
      <c r="AR52" s="91">
        <f>IF(Indtastning!$E17=47,"",IF(Indtastning!AR17="","",Indtastning!AR17))</f>
        <v>40</v>
      </c>
      <c r="AS52" s="91">
        <f>IF(Indtastning!$E17=47,"",IF(Indtastning!AS17="","",Indtastning!AS17))</f>
      </c>
      <c r="AT52" s="90">
        <f>IF(Indtastning!$E17=47,"",IF(Indtastning!AT17="","",Indtastning!AT17))</f>
      </c>
      <c r="AU52" s="91">
        <f>IF(Indtastning!$E17=47,"",IF(Indtastning!AU17="","",Indtastning!AU17))</f>
      </c>
      <c r="AV52" s="91">
        <f>IF(Indtastning!$E17=47,"",IF(Indtastning!AV17="","",Indtastning!AV17))</f>
      </c>
      <c r="AW52" s="91">
        <f>IF(Indtastning!$E17=47,"",IF(Indtastning!AW17="","",Indtastning!AW17))</f>
      </c>
      <c r="AX52" s="90">
        <f>IF(Indtastning!$E17=47,"",IF(Indtastning!AX17="","",Indtastning!AX17))</f>
      </c>
      <c r="AY52" s="91">
        <f>IF(Indtastning!$E17=47,"",IF(Indtastning!AY17="","",Indtastning!AY17))</f>
      </c>
      <c r="AZ52" s="91">
        <f>IF(Indtastning!$E17=47,"",IF(Indtastning!AZ17="","",Indtastning!AZ17))</f>
      </c>
      <c r="BA52" s="91">
        <f>IF(Indtastning!$E17=47,"",IF(Indtastning!BA17="","",Indtastning!BA17))</f>
      </c>
      <c r="BB52" s="90">
        <f>IF(Indtastning!$E17=47,"",IF(Indtastning!BB17="","",Indtastning!BB17))</f>
      </c>
      <c r="BC52" s="91">
        <f>IF(Indtastning!$E17=47,"",IF(Indtastning!BC17="","",Indtastning!BC17))</f>
      </c>
      <c r="BD52" s="91">
        <f>IF(Indtastning!$E17=47,"",IF(Indtastning!BD17="","",Indtastning!BD17))</f>
      </c>
    </row>
    <row r="53" spans="1:56" ht="12.75">
      <c r="A53" s="62"/>
      <c r="B53" s="63"/>
      <c r="C53" s="64"/>
      <c r="D53" s="64"/>
      <c r="E53" s="62"/>
      <c r="F53" s="62"/>
      <c r="G53" s="62"/>
      <c r="H53" s="44"/>
      <c r="I53" s="44" t="s">
        <v>45</v>
      </c>
      <c r="J53" s="116">
        <f aca="true" t="shared" si="0" ref="J53:BD53">COUNTIF(J10:J52,"&gt;0")</f>
        <v>33</v>
      </c>
      <c r="K53" s="117">
        <f t="shared" si="0"/>
        <v>39</v>
      </c>
      <c r="L53" s="117">
        <f t="shared" si="0"/>
        <v>43</v>
      </c>
      <c r="M53" s="117">
        <f t="shared" si="0"/>
        <v>42</v>
      </c>
      <c r="N53" s="116">
        <f t="shared" si="0"/>
        <v>24</v>
      </c>
      <c r="O53" s="117">
        <f t="shared" si="0"/>
        <v>36</v>
      </c>
      <c r="P53" s="117">
        <f t="shared" si="0"/>
        <v>35</v>
      </c>
      <c r="Q53" s="117">
        <f t="shared" si="0"/>
        <v>39</v>
      </c>
      <c r="R53" s="116">
        <f t="shared" si="0"/>
        <v>38</v>
      </c>
      <c r="S53" s="117">
        <f t="shared" si="0"/>
        <v>18</v>
      </c>
      <c r="T53" s="117">
        <f t="shared" si="0"/>
        <v>4</v>
      </c>
      <c r="U53" s="117">
        <f t="shared" si="0"/>
        <v>32</v>
      </c>
      <c r="V53" s="116">
        <f t="shared" si="0"/>
        <v>38</v>
      </c>
      <c r="W53" s="117">
        <f t="shared" si="0"/>
        <v>19</v>
      </c>
      <c r="X53" s="117">
        <f t="shared" si="0"/>
        <v>12</v>
      </c>
      <c r="Y53" s="117">
        <f t="shared" si="0"/>
        <v>17</v>
      </c>
      <c r="Z53" s="116">
        <f t="shared" si="0"/>
        <v>0</v>
      </c>
      <c r="AA53" s="117">
        <f t="shared" si="0"/>
        <v>13</v>
      </c>
      <c r="AB53" s="117">
        <f t="shared" si="0"/>
        <v>16</v>
      </c>
      <c r="AC53" s="117">
        <f t="shared" si="0"/>
        <v>36</v>
      </c>
      <c r="AD53" s="116">
        <f t="shared" si="0"/>
        <v>5</v>
      </c>
      <c r="AE53" s="117">
        <f t="shared" si="0"/>
        <v>10</v>
      </c>
      <c r="AF53" s="117">
        <f t="shared" si="0"/>
        <v>5</v>
      </c>
      <c r="AG53" s="117">
        <f t="shared" si="0"/>
        <v>18</v>
      </c>
      <c r="AH53" s="116">
        <f t="shared" si="0"/>
        <v>20</v>
      </c>
      <c r="AI53" s="117">
        <f t="shared" si="0"/>
        <v>10</v>
      </c>
      <c r="AJ53" s="117">
        <f t="shared" si="0"/>
        <v>20</v>
      </c>
      <c r="AK53" s="117">
        <f t="shared" si="0"/>
        <v>5</v>
      </c>
      <c r="AL53" s="116">
        <f t="shared" si="0"/>
        <v>26</v>
      </c>
      <c r="AM53" s="117">
        <f t="shared" si="0"/>
        <v>12</v>
      </c>
      <c r="AN53" s="117">
        <f t="shared" si="0"/>
        <v>0</v>
      </c>
      <c r="AO53" s="117">
        <f t="shared" si="0"/>
        <v>20</v>
      </c>
      <c r="AP53" s="116">
        <f t="shared" si="0"/>
        <v>15</v>
      </c>
      <c r="AQ53" s="117">
        <f t="shared" si="0"/>
        <v>12</v>
      </c>
      <c r="AR53" s="117">
        <f t="shared" si="0"/>
        <v>33</v>
      </c>
      <c r="AS53" s="117">
        <f t="shared" si="0"/>
        <v>13</v>
      </c>
      <c r="AT53" s="116">
        <f t="shared" si="0"/>
        <v>11</v>
      </c>
      <c r="AU53" s="117">
        <f t="shared" si="0"/>
        <v>15</v>
      </c>
      <c r="AV53" s="117">
        <f t="shared" si="0"/>
        <v>33</v>
      </c>
      <c r="AW53" s="117">
        <f t="shared" si="0"/>
        <v>4</v>
      </c>
      <c r="AX53" s="116">
        <f t="shared" si="0"/>
        <v>9</v>
      </c>
      <c r="AY53" s="117">
        <f t="shared" si="0"/>
        <v>6</v>
      </c>
      <c r="AZ53" s="117">
        <f t="shared" si="0"/>
        <v>35</v>
      </c>
      <c r="BA53" s="117">
        <f t="shared" si="0"/>
        <v>13</v>
      </c>
      <c r="BB53" s="116">
        <f t="shared" si="0"/>
        <v>13</v>
      </c>
      <c r="BC53" s="117">
        <f t="shared" si="0"/>
        <v>6</v>
      </c>
      <c r="BD53" s="117">
        <f t="shared" si="0"/>
        <v>25</v>
      </c>
    </row>
  </sheetData>
  <sheetProtection/>
  <printOptions/>
  <pageMargins left="0.41" right="0.41" top="0.6" bottom="1" header="0" footer="0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8"/>
  <sheetViews>
    <sheetView tabSelected="1" zoomScale="90" zoomScaleNormal="90" zoomScalePageLayoutView="0" workbookViewId="0" topLeftCell="A1">
      <selection activeCell="H6" sqref="H6"/>
    </sheetView>
  </sheetViews>
  <sheetFormatPr defaultColWidth="9.140625" defaultRowHeight="12.75"/>
  <cols>
    <col min="1" max="1" width="6.57421875" style="0" bestFit="1" customWidth="1"/>
    <col min="2" max="2" width="6.421875" style="0" bestFit="1" customWidth="1"/>
    <col min="3" max="3" width="27.421875" style="0" bestFit="1" customWidth="1"/>
    <col min="4" max="4" width="12.7109375" style="0" customWidth="1"/>
    <col min="5" max="5" width="11.57421875" style="0" customWidth="1"/>
    <col min="6" max="6" width="8.421875" style="0" bestFit="1" customWidth="1"/>
    <col min="7" max="7" width="7.00390625" style="0" bestFit="1" customWidth="1"/>
    <col min="8" max="8" width="6.421875" style="0" bestFit="1" customWidth="1"/>
    <col min="10" max="10" width="6.8515625" style="0" customWidth="1"/>
    <col min="11" max="30" width="4.28125" style="0" customWidth="1"/>
    <col min="31" max="31" width="5.00390625" style="0" bestFit="1" customWidth="1"/>
    <col min="32" max="57" width="4.28125" style="0" customWidth="1"/>
    <col min="58" max="58" width="6.57421875" style="0" bestFit="1" customWidth="1"/>
  </cols>
  <sheetData>
    <row r="1" ht="18">
      <c r="A1" s="106" t="s">
        <v>88</v>
      </c>
    </row>
    <row r="2" ht="8.25" customHeight="1"/>
    <row r="3" spans="1:58" ht="15.75">
      <c r="A3" s="42" t="s">
        <v>31</v>
      </c>
      <c r="B3" s="42" t="s">
        <v>32</v>
      </c>
      <c r="C3" s="47" t="s">
        <v>6</v>
      </c>
      <c r="D3" s="48" t="s">
        <v>0</v>
      </c>
      <c r="E3" s="48" t="s">
        <v>25</v>
      </c>
      <c r="F3" s="42" t="s">
        <v>1</v>
      </c>
      <c r="G3" s="42" t="s">
        <v>2</v>
      </c>
      <c r="H3" s="42" t="s">
        <v>3</v>
      </c>
      <c r="I3" s="42" t="s">
        <v>5</v>
      </c>
      <c r="J3" s="42" t="s">
        <v>33</v>
      </c>
      <c r="K3" s="49">
        <v>1</v>
      </c>
      <c r="L3" s="50">
        <v>2</v>
      </c>
      <c r="M3" s="50">
        <v>3</v>
      </c>
      <c r="N3" s="50">
        <v>4</v>
      </c>
      <c r="O3" s="49">
        <v>5</v>
      </c>
      <c r="P3" s="50">
        <v>6</v>
      </c>
      <c r="Q3" s="50">
        <v>7</v>
      </c>
      <c r="R3" s="50">
        <v>8</v>
      </c>
      <c r="S3" s="49">
        <v>9</v>
      </c>
      <c r="T3" s="50">
        <v>10</v>
      </c>
      <c r="U3" s="50">
        <v>11</v>
      </c>
      <c r="V3" s="50">
        <v>12</v>
      </c>
      <c r="W3" s="49">
        <v>13</v>
      </c>
      <c r="X3" s="50">
        <v>14</v>
      </c>
      <c r="Y3" s="50">
        <v>15</v>
      </c>
      <c r="Z3" s="50">
        <v>16</v>
      </c>
      <c r="AA3" s="49">
        <v>17</v>
      </c>
      <c r="AB3" s="50">
        <v>18</v>
      </c>
      <c r="AC3" s="50">
        <v>19</v>
      </c>
      <c r="AD3" s="50">
        <v>20</v>
      </c>
      <c r="AE3" s="49">
        <v>21</v>
      </c>
      <c r="AF3" s="50">
        <v>22</v>
      </c>
      <c r="AG3" s="50">
        <v>23</v>
      </c>
      <c r="AH3" s="50">
        <v>24</v>
      </c>
      <c r="AI3" s="49">
        <v>25</v>
      </c>
      <c r="AJ3" s="50">
        <v>26</v>
      </c>
      <c r="AK3" s="50">
        <v>27</v>
      </c>
      <c r="AL3" s="50">
        <v>28</v>
      </c>
      <c r="AM3" s="49">
        <v>29</v>
      </c>
      <c r="AN3" s="50">
        <v>30</v>
      </c>
      <c r="AO3" s="50">
        <v>31</v>
      </c>
      <c r="AP3" s="50">
        <v>32</v>
      </c>
      <c r="AQ3" s="49">
        <v>33</v>
      </c>
      <c r="AR3" s="50">
        <v>34</v>
      </c>
      <c r="AS3" s="50">
        <v>35</v>
      </c>
      <c r="AT3" s="50">
        <v>36</v>
      </c>
      <c r="AU3" s="49">
        <v>37</v>
      </c>
      <c r="AV3" s="50">
        <v>38</v>
      </c>
      <c r="AW3" s="50">
        <v>39</v>
      </c>
      <c r="AX3" s="50">
        <v>40</v>
      </c>
      <c r="AY3" s="49">
        <v>41</v>
      </c>
      <c r="AZ3" s="50">
        <v>42</v>
      </c>
      <c r="BA3" s="50">
        <v>43</v>
      </c>
      <c r="BB3" s="50">
        <v>44</v>
      </c>
      <c r="BC3" s="49">
        <v>45</v>
      </c>
      <c r="BD3" s="50">
        <v>46</v>
      </c>
      <c r="BE3" s="50">
        <v>47</v>
      </c>
      <c r="BF3" s="51" t="s">
        <v>31</v>
      </c>
    </row>
    <row r="4" spans="1:59" ht="16.5" thickBot="1">
      <c r="A4" s="52"/>
      <c r="B4" s="53"/>
      <c r="C4" s="54"/>
      <c r="D4" s="54"/>
      <c r="E4" s="52"/>
      <c r="F4" s="84"/>
      <c r="G4" s="52"/>
      <c r="H4" s="43"/>
      <c r="I4" s="73"/>
      <c r="J4" s="84"/>
      <c r="K4" s="55">
        <f>VLOOKUP(1,Stamdata!$B$4:$C$63,2)</f>
        <v>10</v>
      </c>
      <c r="L4" s="56">
        <f>VLOOKUP(2,Stamdata!$B$4:$C$63,2)</f>
        <v>10</v>
      </c>
      <c r="M4" s="56">
        <f>VLOOKUP(3,Stamdata!$B$4:$C$63,2)</f>
        <v>10</v>
      </c>
      <c r="N4" s="56">
        <f>VLOOKUP(4,Stamdata!$B$4:$C$63,2)</f>
        <v>10</v>
      </c>
      <c r="O4" s="55">
        <f>VLOOKUP(5,Stamdata!$B$4:$C$63,2)</f>
        <v>10</v>
      </c>
      <c r="P4" s="56">
        <f>VLOOKUP(6,Stamdata!$B$4:$C$63,2)</f>
        <v>10</v>
      </c>
      <c r="Q4" s="56">
        <f>VLOOKUP(7,Stamdata!$B$4:$C$63,2)</f>
        <v>10</v>
      </c>
      <c r="R4" s="56">
        <f>VLOOKUP(8,Stamdata!$B$4:$C$63,2)</f>
        <v>20</v>
      </c>
      <c r="S4" s="55">
        <f>VLOOKUP(9,Stamdata!$B$4:$C$63,2)</f>
        <v>10</v>
      </c>
      <c r="T4" s="56">
        <f>VLOOKUP(10,Stamdata!$B$4:$C$63,2)</f>
        <v>30</v>
      </c>
      <c r="U4" s="56">
        <f>VLOOKUP(11,Stamdata!$B$4:$C$63,2)</f>
        <v>90</v>
      </c>
      <c r="V4" s="56">
        <f>VLOOKUP(12,Stamdata!$B$4:$C$63,2)</f>
        <v>30</v>
      </c>
      <c r="W4" s="55">
        <f>VLOOKUP(13,Stamdata!$B$4:$C$63,2)</f>
        <v>40</v>
      </c>
      <c r="X4" s="56">
        <f>VLOOKUP(14,Stamdata!$B$4:$C$63,2)</f>
        <v>60</v>
      </c>
      <c r="Y4" s="56">
        <f>VLOOKUP(15,Stamdata!$B$4:$C$63,2)</f>
        <v>40</v>
      </c>
      <c r="Z4" s="56">
        <f>VLOOKUP(16,Stamdata!$B$4:$C$63,2)</f>
        <v>30</v>
      </c>
      <c r="AA4" s="55">
        <f>VLOOKUP(17,Stamdata!$B$4:$C$63,2)</f>
        <v>80</v>
      </c>
      <c r="AB4" s="56">
        <f>VLOOKUP(18,Stamdata!$B$4:$C$63,2)</f>
        <v>40</v>
      </c>
      <c r="AC4" s="56">
        <f>VLOOKUP(19,Stamdata!$B$4:$C$63,2)</f>
        <v>50</v>
      </c>
      <c r="AD4" s="56">
        <f>VLOOKUP(20,Stamdata!$B$4:$C$63,2)</f>
        <v>50</v>
      </c>
      <c r="AE4" s="55">
        <f>VLOOKUP(21,Stamdata!$B$4:$C$63,2)</f>
        <v>100</v>
      </c>
      <c r="AF4" s="56">
        <f>VLOOKUP(22,Stamdata!$B$4:$C$63,2)</f>
        <v>50</v>
      </c>
      <c r="AG4" s="56">
        <f>VLOOKUP(23,Stamdata!$B$4:$C$63,2)</f>
        <v>60</v>
      </c>
      <c r="AH4" s="56">
        <f>VLOOKUP(24,Stamdata!$B$4:$C$63,2)</f>
        <v>50</v>
      </c>
      <c r="AI4" s="55">
        <f>VLOOKUP(25,Stamdata!$B$4:$C$63,2)</f>
        <v>40</v>
      </c>
      <c r="AJ4" s="56">
        <f>VLOOKUP(26,Stamdata!$B$4:$C$63,2)</f>
        <v>50</v>
      </c>
      <c r="AK4" s="56">
        <f>VLOOKUP(27,Stamdata!$B$4:$C$63,2)</f>
        <v>70</v>
      </c>
      <c r="AL4" s="56">
        <f>VLOOKUP(28,Stamdata!$B$4:$C$63,2)</f>
        <v>40</v>
      </c>
      <c r="AM4" s="55">
        <f>VLOOKUP(29,Stamdata!$B$4:$C$63,2)</f>
        <v>50</v>
      </c>
      <c r="AN4" s="56">
        <f>VLOOKUP(30,Stamdata!$B$4:$C$63,2)</f>
        <v>50</v>
      </c>
      <c r="AO4" s="56">
        <f>VLOOKUP(31,Stamdata!$B$4:$C$63,2)</f>
        <v>60</v>
      </c>
      <c r="AP4" s="56">
        <f>VLOOKUP(32,Stamdata!$B$4:$C$63,2)</f>
        <v>50</v>
      </c>
      <c r="AQ4" s="55">
        <f>VLOOKUP(33,Stamdata!$B$4:$C$63,2)</f>
        <v>60</v>
      </c>
      <c r="AR4" s="56">
        <f>VLOOKUP(34,Stamdata!$B$4:$C$63,2)</f>
        <v>50</v>
      </c>
      <c r="AS4" s="56">
        <f>VLOOKUP(35,Stamdata!$B$4:$C$63,2)</f>
        <v>40</v>
      </c>
      <c r="AT4" s="56">
        <f>VLOOKUP(36,Stamdata!$B$4:$C$63,2)</f>
        <v>60</v>
      </c>
      <c r="AU4" s="55">
        <f>VLOOKUP(37,Stamdata!$B$4:$C$63,2)</f>
        <v>60</v>
      </c>
      <c r="AV4" s="56">
        <f>VLOOKUP(38,Stamdata!$B$4:$C$63,2)</f>
        <v>50</v>
      </c>
      <c r="AW4" s="56">
        <f>VLOOKUP(39,Stamdata!$B$4:$C$63,2)</f>
        <v>40</v>
      </c>
      <c r="AX4" s="56">
        <f>VLOOKUP(40,Stamdata!$B$4:$C$63,2)</f>
        <v>50</v>
      </c>
      <c r="AY4" s="55">
        <f>VLOOKUP(41,Stamdata!$B$4:$C$63,2)</f>
        <v>50</v>
      </c>
      <c r="AZ4" s="56">
        <f>VLOOKUP(42,Stamdata!$B$4:$C$63,2)</f>
        <v>80</v>
      </c>
      <c r="BA4" s="56">
        <f>VLOOKUP(43,Stamdata!$B$4:$C$63,2)</f>
        <v>60</v>
      </c>
      <c r="BB4" s="56">
        <f>VLOOKUP(44,Stamdata!$B$4:$C$63,2)</f>
        <v>60</v>
      </c>
      <c r="BC4" s="55">
        <f>VLOOKUP(45,Stamdata!$B$4:$C$63,2)</f>
        <v>40</v>
      </c>
      <c r="BD4" s="56">
        <f>VLOOKUP(46,Stamdata!$B$4:$C$63,2)</f>
        <v>70</v>
      </c>
      <c r="BE4" s="110">
        <f>VLOOKUP(47,Stamdata!$B$4:$C$63,2)</f>
        <v>50</v>
      </c>
      <c r="BF4" s="56"/>
      <c r="BG4" s="140"/>
    </row>
    <row r="5" spans="1:58" ht="25.5">
      <c r="A5" s="44">
        <v>1</v>
      </c>
      <c r="B5" s="14">
        <f>Sortering!A10</f>
        <v>5</v>
      </c>
      <c r="C5" s="15" t="str">
        <f>Sortering!B10</f>
        <v>Søren Eg Staugaard
Per Eg Pedersen</v>
      </c>
      <c r="D5" s="16" t="str">
        <f>Sortering!C10</f>
        <v>KOK</v>
      </c>
      <c r="E5" s="16" t="str">
        <f>Sortering!D10</f>
        <v>Herrer</v>
      </c>
      <c r="F5" s="118">
        <f>Sortering!E10</f>
        <v>37</v>
      </c>
      <c r="G5" s="119">
        <f>Sortering!F10</f>
        <v>1520</v>
      </c>
      <c r="H5" s="119">
        <f>IF(Sortering!G10=0,"",Sortering!G10)</f>
        <v>10</v>
      </c>
      <c r="I5" s="120">
        <f>Sortering!H10</f>
        <v>1510</v>
      </c>
      <c r="J5" s="142">
        <f>Sortering!I10</f>
        <v>0</v>
      </c>
      <c r="K5" s="121">
        <f>Sortering!J10</f>
        <v>10</v>
      </c>
      <c r="L5" s="122">
        <f>Sortering!K10</f>
        <v>10</v>
      </c>
      <c r="M5" s="122">
        <f>Sortering!L10</f>
        <v>10</v>
      </c>
      <c r="N5" s="122">
        <f>Sortering!M10</f>
        <v>10</v>
      </c>
      <c r="O5" s="121">
        <f>Sortering!N10</f>
        <v>10</v>
      </c>
      <c r="P5" s="122">
        <f>Sortering!O10</f>
        <v>10</v>
      </c>
      <c r="Q5" s="122">
        <f>Sortering!P10</f>
        <v>10</v>
      </c>
      <c r="R5" s="122">
        <f>Sortering!Q10</f>
        <v>20</v>
      </c>
      <c r="S5" s="121">
        <f>Sortering!R10</f>
        <v>10</v>
      </c>
      <c r="T5" s="122">
        <f>Sortering!S10</f>
        <v>30</v>
      </c>
      <c r="U5" s="122">
        <f>Sortering!T10</f>
        <v>90</v>
      </c>
      <c r="V5" s="122">
        <f>Sortering!U10</f>
        <v>30</v>
      </c>
      <c r="W5" s="121">
        <f>Sortering!V10</f>
        <v>40</v>
      </c>
      <c r="X5" s="122">
        <f>Sortering!W10</f>
        <v>60</v>
      </c>
      <c r="Y5" s="122">
        <f>Sortering!X10</f>
        <v>40</v>
      </c>
      <c r="Z5" s="122">
        <f>Sortering!Y10</f>
        <v>30</v>
      </c>
      <c r="AA5" s="121">
        <f>Sortering!Z10</f>
      </c>
      <c r="AB5" s="122">
        <f>Sortering!AA10</f>
        <v>40</v>
      </c>
      <c r="AC5" s="122">
        <f>Sortering!AB10</f>
        <v>50</v>
      </c>
      <c r="AD5" s="122">
        <f>Sortering!AC10</f>
        <v>50</v>
      </c>
      <c r="AE5" s="121">
        <f>Sortering!AD10</f>
      </c>
      <c r="AF5" s="122">
        <f>Sortering!AE10</f>
        <v>50</v>
      </c>
      <c r="AG5" s="122">
        <f>Sortering!AF10</f>
      </c>
      <c r="AH5" s="122">
        <f>Sortering!AG10</f>
        <v>50</v>
      </c>
      <c r="AI5" s="121">
        <f>Sortering!AH10</f>
        <v>40</v>
      </c>
      <c r="AJ5" s="122">
        <f>Sortering!AI10</f>
        <v>50</v>
      </c>
      <c r="AK5" s="122">
        <f>Sortering!AJ10</f>
        <v>70</v>
      </c>
      <c r="AL5" s="122">
        <f>Sortering!AK10</f>
      </c>
      <c r="AM5" s="121">
        <f>Sortering!AL10</f>
        <v>50</v>
      </c>
      <c r="AN5" s="122">
        <f>Sortering!AM10</f>
        <v>50</v>
      </c>
      <c r="AO5" s="122">
        <f>Sortering!AN10</f>
      </c>
      <c r="AP5" s="122">
        <f>Sortering!AO10</f>
      </c>
      <c r="AQ5" s="121">
        <f>Sortering!AP10</f>
        <v>60</v>
      </c>
      <c r="AR5" s="122">
        <f>Sortering!AQ10</f>
        <v>50</v>
      </c>
      <c r="AS5" s="122">
        <f>Sortering!AR10</f>
        <v>40</v>
      </c>
      <c r="AT5" s="122">
        <f>Sortering!AS10</f>
        <v>60</v>
      </c>
      <c r="AU5" s="121">
        <f>Sortering!AT10</f>
        <v>60</v>
      </c>
      <c r="AV5" s="122">
        <f>Sortering!AU10</f>
        <v>50</v>
      </c>
      <c r="AW5" s="122">
        <f>Sortering!AV10</f>
        <v>40</v>
      </c>
      <c r="AX5" s="122">
        <f>Sortering!AW10</f>
        <v>50</v>
      </c>
      <c r="AY5" s="121">
        <f>Sortering!AX10</f>
      </c>
      <c r="AZ5" s="122">
        <f>Sortering!AY10</f>
        <v>80</v>
      </c>
      <c r="BA5" s="122">
        <f>Sortering!AZ10</f>
        <v>60</v>
      </c>
      <c r="BB5" s="122">
        <f>Sortering!BA10</f>
      </c>
      <c r="BC5" s="121">
        <f>Sortering!BB10</f>
      </c>
      <c r="BD5" s="122">
        <f>Sortering!BC10</f>
      </c>
      <c r="BE5" s="122">
        <f>Sortering!BD10</f>
        <v>50</v>
      </c>
      <c r="BF5" s="123">
        <v>1</v>
      </c>
    </row>
    <row r="6" spans="1:58" ht="25.5">
      <c r="A6" s="45">
        <v>2</v>
      </c>
      <c r="B6" s="21">
        <f>Sortering!A11</f>
        <v>41</v>
      </c>
      <c r="C6" s="22" t="str">
        <f>Sortering!B11</f>
        <v>Henrik Andersen
Anders Edsen</v>
      </c>
      <c r="D6" s="23" t="str">
        <f>Sortering!C11</f>
        <v>Aarhus 1900</v>
      </c>
      <c r="E6" s="23" t="str">
        <f>Sortering!D11</f>
        <v>Herrer</v>
      </c>
      <c r="F6" s="124">
        <f>Sortering!E11</f>
        <v>35</v>
      </c>
      <c r="G6" s="125">
        <f>Sortering!F11</f>
        <v>1470</v>
      </c>
      <c r="H6" s="125">
        <f>IF(Sortering!G11=0,"",Sortering!G11)</f>
        <v>40</v>
      </c>
      <c r="I6" s="126">
        <f>Sortering!H11</f>
        <v>1430</v>
      </c>
      <c r="J6" s="143">
        <f>Sortering!I11</f>
        <v>0</v>
      </c>
      <c r="K6" s="127">
        <f>Sortering!J11</f>
        <v>10</v>
      </c>
      <c r="L6" s="128">
        <f>Sortering!K11</f>
        <v>10</v>
      </c>
      <c r="M6" s="128">
        <f>Sortering!L11</f>
        <v>10</v>
      </c>
      <c r="N6" s="128">
        <f>Sortering!M11</f>
        <v>10</v>
      </c>
      <c r="O6" s="127">
        <f>Sortering!N11</f>
        <v>10</v>
      </c>
      <c r="P6" s="128">
        <f>Sortering!O11</f>
        <v>10</v>
      </c>
      <c r="Q6" s="128">
        <f>Sortering!P11</f>
        <v>10</v>
      </c>
      <c r="R6" s="128">
        <f>Sortering!Q11</f>
        <v>20</v>
      </c>
      <c r="S6" s="127">
        <f>Sortering!R11</f>
        <v>10</v>
      </c>
      <c r="T6" s="128">
        <f>Sortering!S11</f>
        <v>30</v>
      </c>
      <c r="U6" s="128">
        <f>Sortering!T11</f>
        <v>90</v>
      </c>
      <c r="V6" s="128">
        <f>Sortering!U11</f>
        <v>30</v>
      </c>
      <c r="W6" s="127">
        <f>Sortering!V11</f>
        <v>40</v>
      </c>
      <c r="X6" s="128">
        <f>Sortering!W11</f>
        <v>60</v>
      </c>
      <c r="Y6" s="128">
        <f>Sortering!X11</f>
        <v>40</v>
      </c>
      <c r="Z6" s="128">
        <f>Sortering!Y11</f>
        <v>30</v>
      </c>
      <c r="AA6" s="127">
        <f>Sortering!Z11</f>
      </c>
      <c r="AB6" s="128">
        <f>Sortering!AA11</f>
        <v>40</v>
      </c>
      <c r="AC6" s="128">
        <f>Sortering!AB11</f>
      </c>
      <c r="AD6" s="128">
        <f>Sortering!AC11</f>
        <v>50</v>
      </c>
      <c r="AE6" s="127">
        <f>Sortering!AD11</f>
        <v>100</v>
      </c>
      <c r="AF6" s="128">
        <f>Sortering!AE11</f>
      </c>
      <c r="AG6" s="128">
        <f>Sortering!AF11</f>
      </c>
      <c r="AH6" s="128">
        <f>Sortering!AG11</f>
      </c>
      <c r="AI6" s="127">
        <f>Sortering!AH11</f>
        <v>40</v>
      </c>
      <c r="AJ6" s="128">
        <f>Sortering!AI11</f>
        <v>50</v>
      </c>
      <c r="AK6" s="128">
        <f>Sortering!AJ11</f>
        <v>70</v>
      </c>
      <c r="AL6" s="128">
        <f>Sortering!AK11</f>
      </c>
      <c r="AM6" s="127">
        <f>Sortering!AL11</f>
        <v>50</v>
      </c>
      <c r="AN6" s="128">
        <f>Sortering!AM11</f>
      </c>
      <c r="AO6" s="128">
        <f>Sortering!AN11</f>
      </c>
      <c r="AP6" s="128">
        <f>Sortering!AO11</f>
        <v>50</v>
      </c>
      <c r="AQ6" s="127">
        <f>Sortering!AP11</f>
        <v>60</v>
      </c>
      <c r="AR6" s="128">
        <f>Sortering!AQ11</f>
      </c>
      <c r="AS6" s="128">
        <f>Sortering!AR11</f>
        <v>40</v>
      </c>
      <c r="AT6" s="128">
        <f>Sortering!AS11</f>
        <v>60</v>
      </c>
      <c r="AU6" s="127">
        <f>Sortering!AT11</f>
        <v>60</v>
      </c>
      <c r="AV6" s="128">
        <f>Sortering!AU11</f>
      </c>
      <c r="AW6" s="128">
        <f>Sortering!AV11</f>
        <v>40</v>
      </c>
      <c r="AX6" s="128">
        <f>Sortering!AW11</f>
      </c>
      <c r="AY6" s="127">
        <f>Sortering!AX11</f>
        <v>50</v>
      </c>
      <c r="AZ6" s="128">
        <f>Sortering!AY11</f>
        <v>80</v>
      </c>
      <c r="BA6" s="128">
        <f>Sortering!AZ11</f>
        <v>60</v>
      </c>
      <c r="BB6" s="128">
        <f>Sortering!BA11</f>
        <v>60</v>
      </c>
      <c r="BC6" s="127">
        <f>Sortering!BB11</f>
        <v>40</v>
      </c>
      <c r="BD6" s="128">
        <f>Sortering!BC11</f>
      </c>
      <c r="BE6" s="128">
        <f>Sortering!BD11</f>
        <v>50</v>
      </c>
      <c r="BF6" s="129">
        <v>2</v>
      </c>
    </row>
    <row r="7" spans="1:58" ht="26.25" thickBot="1">
      <c r="A7" s="46">
        <v>3</v>
      </c>
      <c r="B7" s="28">
        <f>Sortering!A12</f>
        <v>7</v>
      </c>
      <c r="C7" s="29" t="str">
        <f>Sortering!B12</f>
        <v>Anders Dalgaard
Lars Eeg Højholt</v>
      </c>
      <c r="D7" s="30" t="str">
        <f>Sortering!C12</f>
        <v>KOK</v>
      </c>
      <c r="E7" s="30" t="str">
        <f>Sortering!D12</f>
        <v>Herrer</v>
      </c>
      <c r="F7" s="130">
        <f>Sortering!E12</f>
        <v>34</v>
      </c>
      <c r="G7" s="131">
        <f>Sortering!F12</f>
        <v>1340</v>
      </c>
      <c r="H7" s="131">
        <f>IF(Sortering!G12=0,"",Sortering!G12)</f>
        <v>40</v>
      </c>
      <c r="I7" s="132">
        <f>Sortering!H12</f>
        <v>1300</v>
      </c>
      <c r="J7" s="144">
        <f>Sortering!I12</f>
        <v>0</v>
      </c>
      <c r="K7" s="133">
        <f>Sortering!J12</f>
        <v>10</v>
      </c>
      <c r="L7" s="134">
        <f>Sortering!K12</f>
        <v>10</v>
      </c>
      <c r="M7" s="134">
        <f>Sortering!L12</f>
        <v>10</v>
      </c>
      <c r="N7" s="134">
        <f>Sortering!M12</f>
        <v>10</v>
      </c>
      <c r="O7" s="133">
        <f>Sortering!N12</f>
        <v>10</v>
      </c>
      <c r="P7" s="134">
        <f>Sortering!O12</f>
        <v>10</v>
      </c>
      <c r="Q7" s="134">
        <f>Sortering!P12</f>
        <v>10</v>
      </c>
      <c r="R7" s="134">
        <f>Sortering!Q12</f>
        <v>20</v>
      </c>
      <c r="S7" s="133">
        <f>Sortering!R12</f>
        <v>10</v>
      </c>
      <c r="T7" s="134">
        <f>Sortering!S12</f>
        <v>30</v>
      </c>
      <c r="U7" s="134">
        <f>Sortering!T12</f>
      </c>
      <c r="V7" s="134">
        <f>Sortering!U12</f>
        <v>30</v>
      </c>
      <c r="W7" s="133">
        <f>Sortering!V12</f>
        <v>40</v>
      </c>
      <c r="X7" s="134">
        <f>Sortering!W12</f>
        <v>60</v>
      </c>
      <c r="Y7" s="134">
        <f>Sortering!X12</f>
      </c>
      <c r="Z7" s="134">
        <f>Sortering!Y12</f>
        <v>30</v>
      </c>
      <c r="AA7" s="133">
        <f>Sortering!Z12</f>
      </c>
      <c r="AB7" s="134">
        <f>Sortering!AA12</f>
        <v>40</v>
      </c>
      <c r="AC7" s="134">
        <f>Sortering!AB12</f>
      </c>
      <c r="AD7" s="134">
        <f>Sortering!AC12</f>
        <v>50</v>
      </c>
      <c r="AE7" s="133">
        <f>Sortering!AD12</f>
      </c>
      <c r="AF7" s="134">
        <f>Sortering!AE12</f>
        <v>50</v>
      </c>
      <c r="AG7" s="134">
        <f>Sortering!AF12</f>
      </c>
      <c r="AH7" s="134">
        <f>Sortering!AG12</f>
      </c>
      <c r="AI7" s="133">
        <f>Sortering!AH12</f>
      </c>
      <c r="AJ7" s="134">
        <f>Sortering!AI12</f>
        <v>50</v>
      </c>
      <c r="AK7" s="134">
        <f>Sortering!AJ12</f>
        <v>70</v>
      </c>
      <c r="AL7" s="134">
        <f>Sortering!AK12</f>
        <v>40</v>
      </c>
      <c r="AM7" s="133">
        <f>Sortering!AL12</f>
        <v>50</v>
      </c>
      <c r="AN7" s="134">
        <f>Sortering!AM12</f>
        <v>50</v>
      </c>
      <c r="AO7" s="134">
        <f>Sortering!AN12</f>
      </c>
      <c r="AP7" s="134">
        <f>Sortering!AO12</f>
        <v>50</v>
      </c>
      <c r="AQ7" s="133">
        <f>Sortering!AP12</f>
        <v>60</v>
      </c>
      <c r="AR7" s="134">
        <f>Sortering!AQ12</f>
        <v>50</v>
      </c>
      <c r="AS7" s="134">
        <f>Sortering!AR12</f>
        <v>40</v>
      </c>
      <c r="AT7" s="134">
        <f>Sortering!AS12</f>
      </c>
      <c r="AU7" s="133">
        <f>Sortering!AT12</f>
      </c>
      <c r="AV7" s="134">
        <f>Sortering!AU12</f>
        <v>50</v>
      </c>
      <c r="AW7" s="134">
        <f>Sortering!AV12</f>
        <v>40</v>
      </c>
      <c r="AX7" s="134">
        <f>Sortering!AW12</f>
        <v>50</v>
      </c>
      <c r="AY7" s="133">
        <f>Sortering!AX12</f>
        <v>50</v>
      </c>
      <c r="AZ7" s="134">
        <f>Sortering!AY12</f>
        <v>80</v>
      </c>
      <c r="BA7" s="134">
        <f>Sortering!AZ12</f>
        <v>60</v>
      </c>
      <c r="BB7" s="134">
        <f>Sortering!BA12</f>
      </c>
      <c r="BC7" s="133">
        <f>Sortering!BB12</f>
      </c>
      <c r="BD7" s="134">
        <f>Sortering!BC12</f>
        <v>70</v>
      </c>
      <c r="BE7" s="134">
        <f>Sortering!BD12</f>
        <v>50</v>
      </c>
      <c r="BF7" s="135">
        <v>3</v>
      </c>
    </row>
    <row r="8" spans="1:58" ht="25.5">
      <c r="A8" s="44">
        <v>4</v>
      </c>
      <c r="B8" s="14">
        <f>Sortering!A13</f>
        <v>20</v>
      </c>
      <c r="C8" s="15" t="str">
        <f>Sortering!B13</f>
        <v>Kaj Isaksen
Flemming Jørgensen</v>
      </c>
      <c r="D8" s="16" t="str">
        <f>Sortering!C13</f>
        <v>Snab</v>
      </c>
      <c r="E8" s="16" t="str">
        <f>Sortering!D13</f>
        <v>Herrer</v>
      </c>
      <c r="F8" s="118">
        <f>Sortering!E13</f>
        <v>34</v>
      </c>
      <c r="G8" s="119">
        <f>Sortering!F13</f>
        <v>1370</v>
      </c>
      <c r="H8" s="119">
        <f>IF(Sortering!G13=0,"",Sortering!G13)</f>
        <v>80</v>
      </c>
      <c r="I8" s="120">
        <f>Sortering!H13</f>
        <v>1290</v>
      </c>
      <c r="J8" s="142">
        <f>Sortering!I13</f>
        <v>0</v>
      </c>
      <c r="K8" s="121">
        <f>Sortering!J13</f>
        <v>10</v>
      </c>
      <c r="L8" s="122">
        <f>Sortering!K13</f>
        <v>10</v>
      </c>
      <c r="M8" s="122">
        <f>Sortering!L13</f>
        <v>10</v>
      </c>
      <c r="N8" s="122">
        <f>Sortering!M13</f>
        <v>10</v>
      </c>
      <c r="O8" s="121">
        <f>Sortering!N13</f>
        <v>10</v>
      </c>
      <c r="P8" s="122">
        <f>Sortering!O13</f>
        <v>10</v>
      </c>
      <c r="Q8" s="122">
        <f>Sortering!P13</f>
        <v>10</v>
      </c>
      <c r="R8" s="122">
        <f>Sortering!Q13</f>
        <v>20</v>
      </c>
      <c r="S8" s="121">
        <f>Sortering!R13</f>
        <v>10</v>
      </c>
      <c r="T8" s="122">
        <f>Sortering!S13</f>
        <v>30</v>
      </c>
      <c r="U8" s="122">
        <f>Sortering!T13</f>
        <v>90</v>
      </c>
      <c r="V8" s="122">
        <f>Sortering!U13</f>
        <v>30</v>
      </c>
      <c r="W8" s="121">
        <f>Sortering!V13</f>
        <v>40</v>
      </c>
      <c r="X8" s="122">
        <f>Sortering!W13</f>
        <v>60</v>
      </c>
      <c r="Y8" s="122">
        <f>Sortering!X13</f>
        <v>40</v>
      </c>
      <c r="Z8" s="122">
        <f>Sortering!Y13</f>
        <v>30</v>
      </c>
      <c r="AA8" s="121">
        <f>Sortering!Z13</f>
      </c>
      <c r="AB8" s="122">
        <f>Sortering!AA13</f>
      </c>
      <c r="AC8" s="122">
        <f>Sortering!AB13</f>
        <v>50</v>
      </c>
      <c r="AD8" s="122">
        <f>Sortering!AC13</f>
        <v>50</v>
      </c>
      <c r="AE8" s="121">
        <f>Sortering!AD13</f>
      </c>
      <c r="AF8" s="122">
        <f>Sortering!AE13</f>
      </c>
      <c r="AG8" s="122">
        <f>Sortering!AF13</f>
        <v>60</v>
      </c>
      <c r="AH8" s="122">
        <f>Sortering!AG13</f>
      </c>
      <c r="AI8" s="121">
        <f>Sortering!AH13</f>
      </c>
      <c r="AJ8" s="122">
        <f>Sortering!AI13</f>
        <v>50</v>
      </c>
      <c r="AK8" s="122">
        <f>Sortering!AJ13</f>
        <v>70</v>
      </c>
      <c r="AL8" s="122">
        <f>Sortering!AK13</f>
        <v>40</v>
      </c>
      <c r="AM8" s="121">
        <f>Sortering!AL13</f>
        <v>50</v>
      </c>
      <c r="AN8" s="122">
        <f>Sortering!AM13</f>
        <v>50</v>
      </c>
      <c r="AO8" s="122">
        <f>Sortering!AN13</f>
      </c>
      <c r="AP8" s="122">
        <f>Sortering!AO13</f>
        <v>50</v>
      </c>
      <c r="AQ8" s="121">
        <f>Sortering!AP13</f>
        <v>60</v>
      </c>
      <c r="AR8" s="122">
        <f>Sortering!AQ13</f>
      </c>
      <c r="AS8" s="122">
        <f>Sortering!AR13</f>
        <v>40</v>
      </c>
      <c r="AT8" s="122">
        <f>Sortering!AS13</f>
        <v>60</v>
      </c>
      <c r="AU8" s="121">
        <f>Sortering!AT13</f>
      </c>
      <c r="AV8" s="122">
        <f>Sortering!AU13</f>
        <v>50</v>
      </c>
      <c r="AW8" s="122">
        <f>Sortering!AV13</f>
        <v>40</v>
      </c>
      <c r="AX8" s="122">
        <f>Sortering!AW13</f>
      </c>
      <c r="AY8" s="121">
        <f>Sortering!AX13</f>
        <v>50</v>
      </c>
      <c r="AZ8" s="122">
        <f>Sortering!AY13</f>
      </c>
      <c r="BA8" s="122">
        <f>Sortering!AZ13</f>
        <v>60</v>
      </c>
      <c r="BB8" s="122">
        <f>Sortering!BA13</f>
      </c>
      <c r="BC8" s="121">
        <f>Sortering!BB13</f>
      </c>
      <c r="BD8" s="122">
        <f>Sortering!BC13</f>
        <v>70</v>
      </c>
      <c r="BE8" s="122">
        <f>Sortering!BD13</f>
        <v>50</v>
      </c>
      <c r="BF8" s="123">
        <v>4</v>
      </c>
    </row>
    <row r="9" spans="1:58" ht="25.5">
      <c r="A9" s="45">
        <v>5</v>
      </c>
      <c r="B9" s="21">
        <f>Sortering!A14</f>
        <v>2</v>
      </c>
      <c r="C9" s="22" t="str">
        <f>Sortering!B14</f>
        <v>Hanne Staugaard
Anne Gunnersen</v>
      </c>
      <c r="D9" s="23" t="str">
        <f>Sortering!C14</f>
        <v>KOK</v>
      </c>
      <c r="E9" s="23" t="str">
        <f>Sortering!D14</f>
        <v>Damer</v>
      </c>
      <c r="F9" s="124">
        <f>Sortering!E14</f>
        <v>29</v>
      </c>
      <c r="G9" s="125">
        <f>Sortering!F14</f>
        <v>1180</v>
      </c>
      <c r="H9" s="125">
        <f>IF(Sortering!G14=0,"",Sortering!G14)</f>
        <v>20</v>
      </c>
      <c r="I9" s="126">
        <f>Sortering!H14</f>
        <v>1160</v>
      </c>
      <c r="J9" s="143">
        <f>Sortering!I14</f>
        <v>0</v>
      </c>
      <c r="K9" s="127">
        <f>Sortering!J14</f>
      </c>
      <c r="L9" s="128">
        <f>Sortering!K14</f>
        <v>10</v>
      </c>
      <c r="M9" s="128">
        <f>Sortering!L14</f>
        <v>10</v>
      </c>
      <c r="N9" s="128">
        <f>Sortering!M14</f>
        <v>10</v>
      </c>
      <c r="O9" s="127">
        <f>Sortering!N14</f>
      </c>
      <c r="P9" s="128">
        <f>Sortering!O14</f>
        <v>10</v>
      </c>
      <c r="Q9" s="128">
        <f>Sortering!P14</f>
        <v>10</v>
      </c>
      <c r="R9" s="128">
        <f>Sortering!Q14</f>
        <v>20</v>
      </c>
      <c r="S9" s="127">
        <f>Sortering!R14</f>
        <v>10</v>
      </c>
      <c r="T9" s="128">
        <f>Sortering!S14</f>
        <v>30</v>
      </c>
      <c r="U9" s="128">
        <f>Sortering!T14</f>
      </c>
      <c r="V9" s="128">
        <f>Sortering!U14</f>
        <v>30</v>
      </c>
      <c r="W9" s="127">
        <f>Sortering!V14</f>
        <v>40</v>
      </c>
      <c r="X9" s="128">
        <f>Sortering!W14</f>
        <v>60</v>
      </c>
      <c r="Y9" s="128">
        <f>Sortering!X14</f>
        <v>40</v>
      </c>
      <c r="Z9" s="128">
        <f>Sortering!Y14</f>
        <v>30</v>
      </c>
      <c r="AA9" s="127">
        <f>Sortering!Z14</f>
      </c>
      <c r="AB9" s="128">
        <f>Sortering!AA14</f>
        <v>40</v>
      </c>
      <c r="AC9" s="128">
        <f>Sortering!AB14</f>
        <v>50</v>
      </c>
      <c r="AD9" s="128">
        <f>Sortering!AC14</f>
        <v>50</v>
      </c>
      <c r="AE9" s="127">
        <f>Sortering!AD14</f>
        <v>100</v>
      </c>
      <c r="AF9" s="128">
        <f>Sortering!AE14</f>
      </c>
      <c r="AG9" s="128">
        <f>Sortering!AF14</f>
      </c>
      <c r="AH9" s="128">
        <f>Sortering!AG14</f>
        <v>50</v>
      </c>
      <c r="AI9" s="127">
        <f>Sortering!AH14</f>
        <v>40</v>
      </c>
      <c r="AJ9" s="128">
        <f>Sortering!AI14</f>
      </c>
      <c r="AK9" s="128">
        <f>Sortering!AJ14</f>
        <v>70</v>
      </c>
      <c r="AL9" s="128">
        <f>Sortering!AK14</f>
        <v>40</v>
      </c>
      <c r="AM9" s="127">
        <f>Sortering!AL14</f>
        <v>50</v>
      </c>
      <c r="AN9" s="128">
        <f>Sortering!AM14</f>
      </c>
      <c r="AO9" s="128">
        <f>Sortering!AN14</f>
      </c>
      <c r="AP9" s="128">
        <f>Sortering!AO14</f>
      </c>
      <c r="AQ9" s="127">
        <f>Sortering!AP14</f>
      </c>
      <c r="AR9" s="128">
        <f>Sortering!AQ14</f>
      </c>
      <c r="AS9" s="128">
        <f>Sortering!AR14</f>
        <v>40</v>
      </c>
      <c r="AT9" s="128">
        <f>Sortering!AS14</f>
        <v>60</v>
      </c>
      <c r="AU9" s="127">
        <f>Sortering!AT14</f>
      </c>
      <c r="AV9" s="128">
        <f>Sortering!AU14</f>
      </c>
      <c r="AW9" s="128">
        <f>Sortering!AV14</f>
        <v>40</v>
      </c>
      <c r="AX9" s="128">
        <f>Sortering!AW14</f>
      </c>
      <c r="AY9" s="127">
        <f>Sortering!AX14</f>
        <v>50</v>
      </c>
      <c r="AZ9" s="128">
        <f>Sortering!AY14</f>
        <v>80</v>
      </c>
      <c r="BA9" s="128">
        <f>Sortering!AZ14</f>
        <v>60</v>
      </c>
      <c r="BB9" s="128">
        <f>Sortering!BA14</f>
      </c>
      <c r="BC9" s="127">
        <f>Sortering!BB14</f>
      </c>
      <c r="BD9" s="128">
        <f>Sortering!BC14</f>
      </c>
      <c r="BE9" s="128">
        <f>Sortering!BD14</f>
        <v>50</v>
      </c>
      <c r="BF9" s="129">
        <v>5</v>
      </c>
    </row>
    <row r="10" spans="1:58" ht="26.25" thickBot="1">
      <c r="A10" s="46">
        <v>6</v>
      </c>
      <c r="B10" s="28">
        <f>Sortering!A15</f>
        <v>9</v>
      </c>
      <c r="C10" s="29" t="str">
        <f>Sortering!B15</f>
        <v>Henrik Uhlemann
Thomas Uhlemann</v>
      </c>
      <c r="D10" s="30" t="str">
        <f>Sortering!C15</f>
        <v>KOK</v>
      </c>
      <c r="E10" s="30" t="str">
        <f>Sortering!D15</f>
        <v>Herrer</v>
      </c>
      <c r="F10" s="130">
        <f>Sortering!E15</f>
        <v>30</v>
      </c>
      <c r="G10" s="131">
        <f>Sortering!F15</f>
        <v>1150</v>
      </c>
      <c r="H10" s="131">
        <f>IF(Sortering!G15=0,"",Sortering!G15)</f>
        <v>40</v>
      </c>
      <c r="I10" s="132">
        <f>Sortering!H15</f>
        <v>1110</v>
      </c>
      <c r="J10" s="144">
        <f>Sortering!I15</f>
        <v>0</v>
      </c>
      <c r="K10" s="133">
        <f>Sortering!J15</f>
        <v>10</v>
      </c>
      <c r="L10" s="134">
        <f>Sortering!K15</f>
        <v>10</v>
      </c>
      <c r="M10" s="134">
        <f>Sortering!L15</f>
        <v>10</v>
      </c>
      <c r="N10" s="134">
        <f>Sortering!M15</f>
        <v>10</v>
      </c>
      <c r="O10" s="133">
        <f>Sortering!N15</f>
        <v>10</v>
      </c>
      <c r="P10" s="134">
        <f>Sortering!O15</f>
        <v>10</v>
      </c>
      <c r="Q10" s="134">
        <f>Sortering!P15</f>
        <v>10</v>
      </c>
      <c r="R10" s="134">
        <f>Sortering!Q15</f>
        <v>20</v>
      </c>
      <c r="S10" s="133">
        <f>Sortering!R15</f>
        <v>10</v>
      </c>
      <c r="T10" s="134">
        <f>Sortering!S15</f>
        <v>30</v>
      </c>
      <c r="U10" s="134">
        <f>Sortering!T15</f>
      </c>
      <c r="V10" s="134">
        <f>Sortering!U15</f>
        <v>30</v>
      </c>
      <c r="W10" s="133">
        <f>Sortering!V15</f>
        <v>40</v>
      </c>
      <c r="X10" s="134">
        <f>Sortering!W15</f>
        <v>60</v>
      </c>
      <c r="Y10" s="134">
        <f>Sortering!X15</f>
        <v>40</v>
      </c>
      <c r="Z10" s="134">
        <f>Sortering!Y15</f>
      </c>
      <c r="AA10" s="133">
        <f>Sortering!Z15</f>
      </c>
      <c r="AB10" s="134">
        <f>Sortering!AA15</f>
        <v>40</v>
      </c>
      <c r="AC10" s="134">
        <f>Sortering!AB15</f>
        <v>50</v>
      </c>
      <c r="AD10" s="134">
        <f>Sortering!AC15</f>
        <v>50</v>
      </c>
      <c r="AE10" s="133">
        <f>Sortering!AD15</f>
      </c>
      <c r="AF10" s="134">
        <f>Sortering!AE15</f>
      </c>
      <c r="AG10" s="134">
        <f>Sortering!AF15</f>
      </c>
      <c r="AH10" s="134">
        <f>Sortering!AG15</f>
        <v>50</v>
      </c>
      <c r="AI10" s="133">
        <f>Sortering!AH15</f>
        <v>40</v>
      </c>
      <c r="AJ10" s="134">
        <f>Sortering!AI15</f>
      </c>
      <c r="AK10" s="134">
        <f>Sortering!AJ15</f>
        <v>70</v>
      </c>
      <c r="AL10" s="134">
        <f>Sortering!AK15</f>
      </c>
      <c r="AM10" s="133">
        <f>Sortering!AL15</f>
        <v>50</v>
      </c>
      <c r="AN10" s="134">
        <f>Sortering!AM15</f>
      </c>
      <c r="AO10" s="134">
        <f>Sortering!AN15</f>
      </c>
      <c r="AP10" s="134">
        <f>Sortering!AO15</f>
        <v>50</v>
      </c>
      <c r="AQ10" s="133">
        <f>Sortering!AP15</f>
      </c>
      <c r="AR10" s="134">
        <f>Sortering!AQ15</f>
      </c>
      <c r="AS10" s="134">
        <f>Sortering!AR15</f>
      </c>
      <c r="AT10" s="134">
        <f>Sortering!AS15</f>
        <v>60</v>
      </c>
      <c r="AU10" s="133">
        <f>Sortering!AT15</f>
        <v>60</v>
      </c>
      <c r="AV10" s="134">
        <f>Sortering!AU15</f>
        <v>50</v>
      </c>
      <c r="AW10" s="134">
        <f>Sortering!AV15</f>
        <v>40</v>
      </c>
      <c r="AX10" s="134">
        <f>Sortering!AW15</f>
      </c>
      <c r="AY10" s="133">
        <f>Sortering!AX15</f>
        <v>50</v>
      </c>
      <c r="AZ10" s="134">
        <f>Sortering!AY15</f>
        <v>80</v>
      </c>
      <c r="BA10" s="134">
        <f>Sortering!AZ15</f>
        <v>60</v>
      </c>
      <c r="BB10" s="134">
        <f>Sortering!BA15</f>
      </c>
      <c r="BC10" s="133">
        <f>Sortering!BB15</f>
      </c>
      <c r="BD10" s="134">
        <f>Sortering!BC15</f>
      </c>
      <c r="BE10" s="134">
        <f>Sortering!BD15</f>
        <v>50</v>
      </c>
      <c r="BF10" s="135">
        <v>6</v>
      </c>
    </row>
    <row r="11" spans="1:58" ht="25.5">
      <c r="A11" s="44">
        <v>7</v>
      </c>
      <c r="B11" s="14">
        <f>Sortering!A16</f>
        <v>4</v>
      </c>
      <c r="C11" s="15" t="str">
        <f>Sortering!B16</f>
        <v>Christen K. Laursen
Nicolai Wind</v>
      </c>
      <c r="D11" s="16" t="str">
        <f>Sortering!C16</f>
        <v>KOK</v>
      </c>
      <c r="E11" s="16" t="str">
        <f>Sortering!D16</f>
        <v>Herrer</v>
      </c>
      <c r="F11" s="118">
        <f>Sortering!E16</f>
        <v>28</v>
      </c>
      <c r="G11" s="119">
        <f>Sortering!F16</f>
        <v>1110</v>
      </c>
      <c r="H11" s="119">
        <f>IF(Sortering!G16=0,"",Sortering!G16)</f>
        <v>5</v>
      </c>
      <c r="I11" s="120">
        <f>Sortering!H16</f>
        <v>1105</v>
      </c>
      <c r="J11" s="142">
        <f>Sortering!I16</f>
        <v>24</v>
      </c>
      <c r="K11" s="121">
        <f>Sortering!J16</f>
        <v>10</v>
      </c>
      <c r="L11" s="122">
        <f>Sortering!K16</f>
      </c>
      <c r="M11" s="122">
        <f>Sortering!L16</f>
        <v>10</v>
      </c>
      <c r="N11" s="122">
        <f>Sortering!M16</f>
        <v>10</v>
      </c>
      <c r="O11" s="121">
        <f>Sortering!N16</f>
        <v>10</v>
      </c>
      <c r="P11" s="122">
        <f>Sortering!O16</f>
        <v>10</v>
      </c>
      <c r="Q11" s="122">
        <f>Sortering!P16</f>
        <v>10</v>
      </c>
      <c r="R11" s="122">
        <f>Sortering!Q16</f>
        <v>20</v>
      </c>
      <c r="S11" s="121">
        <f>Sortering!R16</f>
        <v>10</v>
      </c>
      <c r="T11" s="122">
        <f>Sortering!S16</f>
      </c>
      <c r="U11" s="122">
        <f>Sortering!T16</f>
      </c>
      <c r="V11" s="122">
        <f>Sortering!U16</f>
        <v>30</v>
      </c>
      <c r="W11" s="121">
        <f>Sortering!V16</f>
        <v>40</v>
      </c>
      <c r="X11" s="122">
        <f>Sortering!W16</f>
        <v>60</v>
      </c>
      <c r="Y11" s="122">
        <f>Sortering!X16</f>
      </c>
      <c r="Z11" s="122">
        <f>Sortering!Y16</f>
      </c>
      <c r="AA11" s="121">
        <f>Sortering!Z16</f>
      </c>
      <c r="AB11" s="122">
        <f>Sortering!AA16</f>
        <v>40</v>
      </c>
      <c r="AC11" s="122">
        <f>Sortering!AB16</f>
      </c>
      <c r="AD11" s="122">
        <f>Sortering!AC16</f>
        <v>50</v>
      </c>
      <c r="AE11" s="121">
        <f>Sortering!AD16</f>
      </c>
      <c r="AF11" s="122">
        <f>Sortering!AE16</f>
      </c>
      <c r="AG11" s="122">
        <f>Sortering!AF16</f>
      </c>
      <c r="AH11" s="122">
        <f>Sortering!AG16</f>
        <v>50</v>
      </c>
      <c r="AI11" s="121">
        <f>Sortering!AH16</f>
        <v>40</v>
      </c>
      <c r="AJ11" s="122">
        <f>Sortering!AI16</f>
        <v>50</v>
      </c>
      <c r="AK11" s="122">
        <f>Sortering!AJ16</f>
        <v>70</v>
      </c>
      <c r="AL11" s="122">
        <f>Sortering!AK16</f>
      </c>
      <c r="AM11" s="121">
        <f>Sortering!AL16</f>
        <v>50</v>
      </c>
      <c r="AN11" s="122">
        <f>Sortering!AM16</f>
      </c>
      <c r="AO11" s="122">
        <f>Sortering!AN16</f>
      </c>
      <c r="AP11" s="122">
        <f>Sortering!AO16</f>
        <v>50</v>
      </c>
      <c r="AQ11" s="121">
        <f>Sortering!AP16</f>
        <v>60</v>
      </c>
      <c r="AR11" s="122">
        <f>Sortering!AQ16</f>
      </c>
      <c r="AS11" s="122">
        <f>Sortering!AR16</f>
        <v>40</v>
      </c>
      <c r="AT11" s="122">
        <f>Sortering!AS16</f>
        <v>60</v>
      </c>
      <c r="AU11" s="121">
        <f>Sortering!AT16</f>
        <v>60</v>
      </c>
      <c r="AV11" s="122">
        <f>Sortering!AU16</f>
      </c>
      <c r="AW11" s="122">
        <f>Sortering!AV16</f>
        <v>40</v>
      </c>
      <c r="AX11" s="122">
        <f>Sortering!AW16</f>
      </c>
      <c r="AY11" s="121">
        <f>Sortering!AX16</f>
        <v>50</v>
      </c>
      <c r="AZ11" s="122">
        <f>Sortering!AY16</f>
      </c>
      <c r="BA11" s="122">
        <f>Sortering!AZ16</f>
        <v>60</v>
      </c>
      <c r="BB11" s="122">
        <f>Sortering!BA16</f>
      </c>
      <c r="BC11" s="121">
        <f>Sortering!BB16</f>
      </c>
      <c r="BD11" s="122">
        <f>Sortering!BC16</f>
        <v>70</v>
      </c>
      <c r="BE11" s="122">
        <f>Sortering!BD16</f>
        <v>50</v>
      </c>
      <c r="BF11" s="123">
        <v>7</v>
      </c>
    </row>
    <row r="12" spans="1:58" ht="25.5">
      <c r="A12" s="45">
        <v>8</v>
      </c>
      <c r="B12" s="21">
        <f>Sortering!A17</f>
        <v>10</v>
      </c>
      <c r="C12" s="22" t="str">
        <f>Sortering!B17</f>
        <v>Peter Damgaard Frandsen
Steen Sig Andersen</v>
      </c>
      <c r="D12" s="23" t="str">
        <f>Sortering!C17</f>
        <v>KOK</v>
      </c>
      <c r="E12" s="23" t="str">
        <f>Sortering!D17</f>
        <v>Herrer</v>
      </c>
      <c r="F12" s="124">
        <f>Sortering!E17</f>
        <v>30</v>
      </c>
      <c r="G12" s="125">
        <f>Sortering!F17</f>
        <v>1080</v>
      </c>
      <c r="H12" s="125">
        <f>IF(Sortering!G17=0,"",Sortering!G17)</f>
        <v>5</v>
      </c>
      <c r="I12" s="126">
        <f>Sortering!H17</f>
        <v>1075</v>
      </c>
      <c r="J12" s="143">
        <f>Sortering!I17</f>
        <v>22</v>
      </c>
      <c r="K12" s="127">
        <f>Sortering!J17</f>
        <v>10</v>
      </c>
      <c r="L12" s="128">
        <f>Sortering!K17</f>
        <v>10</v>
      </c>
      <c r="M12" s="128">
        <f>Sortering!L17</f>
        <v>10</v>
      </c>
      <c r="N12" s="128">
        <f>Sortering!M17</f>
        <v>10</v>
      </c>
      <c r="O12" s="127">
        <f>Sortering!N17</f>
        <v>10</v>
      </c>
      <c r="P12" s="128">
        <f>Sortering!O17</f>
        <v>10</v>
      </c>
      <c r="Q12" s="128">
        <f>Sortering!P17</f>
        <v>10</v>
      </c>
      <c r="R12" s="128">
        <f>Sortering!Q17</f>
        <v>20</v>
      </c>
      <c r="S12" s="127">
        <f>Sortering!R17</f>
        <v>10</v>
      </c>
      <c r="T12" s="128">
        <f>Sortering!S17</f>
        <v>30</v>
      </c>
      <c r="U12" s="128">
        <f>Sortering!T17</f>
      </c>
      <c r="V12" s="128">
        <f>Sortering!U17</f>
        <v>30</v>
      </c>
      <c r="W12" s="127">
        <f>Sortering!V17</f>
        <v>40</v>
      </c>
      <c r="X12" s="128">
        <f>Sortering!W17</f>
      </c>
      <c r="Y12" s="128">
        <f>Sortering!X17</f>
        <v>40</v>
      </c>
      <c r="Z12" s="128">
        <f>Sortering!Y17</f>
        <v>30</v>
      </c>
      <c r="AA12" s="127">
        <f>Sortering!Z17</f>
      </c>
      <c r="AB12" s="128">
        <f>Sortering!AA17</f>
      </c>
      <c r="AC12" s="128">
        <f>Sortering!AB17</f>
        <v>50</v>
      </c>
      <c r="AD12" s="128">
        <f>Sortering!AC17</f>
        <v>50</v>
      </c>
      <c r="AE12" s="127">
        <f>Sortering!AD17</f>
      </c>
      <c r="AF12" s="128">
        <f>Sortering!AE17</f>
      </c>
      <c r="AG12" s="128">
        <f>Sortering!AF17</f>
        <v>60</v>
      </c>
      <c r="AH12" s="128">
        <f>Sortering!AG17</f>
        <v>50</v>
      </c>
      <c r="AI12" s="127">
        <f>Sortering!AH17</f>
        <v>40</v>
      </c>
      <c r="AJ12" s="128">
        <f>Sortering!AI17</f>
      </c>
      <c r="AK12" s="128">
        <f>Sortering!AJ17</f>
        <v>70</v>
      </c>
      <c r="AL12" s="128">
        <f>Sortering!AK17</f>
        <v>40</v>
      </c>
      <c r="AM12" s="127">
        <f>Sortering!AL17</f>
        <v>50</v>
      </c>
      <c r="AN12" s="128">
        <f>Sortering!AM17</f>
      </c>
      <c r="AO12" s="128">
        <f>Sortering!AN17</f>
      </c>
      <c r="AP12" s="128">
        <f>Sortering!AO17</f>
        <v>50</v>
      </c>
      <c r="AQ12" s="127">
        <f>Sortering!AP17</f>
      </c>
      <c r="AR12" s="128">
        <f>Sortering!AQ17</f>
      </c>
      <c r="AS12" s="128">
        <f>Sortering!AR17</f>
        <v>40</v>
      </c>
      <c r="AT12" s="128">
        <f>Sortering!AS17</f>
        <v>60</v>
      </c>
      <c r="AU12" s="127">
        <f>Sortering!AT17</f>
      </c>
      <c r="AV12" s="128">
        <f>Sortering!AU17</f>
      </c>
      <c r="AW12" s="128">
        <f>Sortering!AV17</f>
        <v>40</v>
      </c>
      <c r="AX12" s="128">
        <f>Sortering!AW17</f>
      </c>
      <c r="AY12" s="127">
        <f>Sortering!AX17</f>
      </c>
      <c r="AZ12" s="128">
        <f>Sortering!AY17</f>
      </c>
      <c r="BA12" s="128">
        <f>Sortering!AZ17</f>
        <v>60</v>
      </c>
      <c r="BB12" s="128">
        <f>Sortering!BA17</f>
        <v>60</v>
      </c>
      <c r="BC12" s="127">
        <f>Sortering!BB17</f>
        <v>40</v>
      </c>
      <c r="BD12" s="128">
        <f>Sortering!BC17</f>
      </c>
      <c r="BE12" s="128">
        <f>Sortering!BD17</f>
        <v>50</v>
      </c>
      <c r="BF12" s="129">
        <v>8</v>
      </c>
    </row>
    <row r="13" spans="1:58" ht="26.25" thickBot="1">
      <c r="A13" s="46">
        <v>9</v>
      </c>
      <c r="B13" s="28">
        <f>Sortering!A18</f>
        <v>28</v>
      </c>
      <c r="C13" s="29" t="str">
        <f>Sortering!B18</f>
        <v>Carsten Lind
Ejner Kjær</v>
      </c>
      <c r="D13" s="30" t="str">
        <f>Sortering!C18</f>
        <v>Fros</v>
      </c>
      <c r="E13" s="30" t="str">
        <f>Sortering!D18</f>
        <v>Herrer</v>
      </c>
      <c r="F13" s="130">
        <f>Sortering!E18</f>
        <v>27</v>
      </c>
      <c r="G13" s="131">
        <f>Sortering!F18</f>
        <v>1060</v>
      </c>
      <c r="H13" s="131">
        <f>IF(Sortering!G18=0,"",Sortering!G18)</f>
      </c>
      <c r="I13" s="132">
        <f>Sortering!H18</f>
        <v>1060</v>
      </c>
      <c r="J13" s="144">
        <f>Sortering!I18</f>
        <v>12</v>
      </c>
      <c r="K13" s="133">
        <f>Sortering!J18</f>
      </c>
      <c r="L13" s="134">
        <f>Sortering!K18</f>
        <v>10</v>
      </c>
      <c r="M13" s="134">
        <f>Sortering!L18</f>
        <v>10</v>
      </c>
      <c r="N13" s="134">
        <f>Sortering!M18</f>
        <v>10</v>
      </c>
      <c r="O13" s="133">
        <f>Sortering!N18</f>
        <v>10</v>
      </c>
      <c r="P13" s="134">
        <f>Sortering!O18</f>
        <v>10</v>
      </c>
      <c r="Q13" s="134">
        <f>Sortering!P18</f>
        <v>10</v>
      </c>
      <c r="R13" s="134">
        <f>Sortering!Q18</f>
        <v>20</v>
      </c>
      <c r="S13" s="133">
        <f>Sortering!R18</f>
        <v>10</v>
      </c>
      <c r="T13" s="134">
        <f>Sortering!S18</f>
      </c>
      <c r="U13" s="134">
        <f>Sortering!T18</f>
      </c>
      <c r="V13" s="134">
        <f>Sortering!U18</f>
      </c>
      <c r="W13" s="133">
        <f>Sortering!V18</f>
        <v>40</v>
      </c>
      <c r="X13" s="134">
        <f>Sortering!W18</f>
      </c>
      <c r="Y13" s="134">
        <f>Sortering!X18</f>
      </c>
      <c r="Z13" s="134">
        <f>Sortering!Y18</f>
      </c>
      <c r="AA13" s="133">
        <f>Sortering!Z18</f>
      </c>
      <c r="AB13" s="134">
        <f>Sortering!AA18</f>
      </c>
      <c r="AC13" s="134">
        <f>Sortering!AB18</f>
      </c>
      <c r="AD13" s="134">
        <f>Sortering!AC18</f>
        <v>50</v>
      </c>
      <c r="AE13" s="133">
        <f>Sortering!AD18</f>
      </c>
      <c r="AF13" s="134">
        <f>Sortering!AE18</f>
      </c>
      <c r="AG13" s="134">
        <f>Sortering!AF18</f>
      </c>
      <c r="AH13" s="134">
        <f>Sortering!AG18</f>
        <v>50</v>
      </c>
      <c r="AI13" s="133">
        <f>Sortering!AH18</f>
        <v>40</v>
      </c>
      <c r="AJ13" s="134">
        <f>Sortering!AI18</f>
      </c>
      <c r="AK13" s="134">
        <f>Sortering!AJ18</f>
        <v>70</v>
      </c>
      <c r="AL13" s="134">
        <f>Sortering!AK18</f>
      </c>
      <c r="AM13" s="133">
        <f>Sortering!AL18</f>
        <v>50</v>
      </c>
      <c r="AN13" s="134">
        <f>Sortering!AM18</f>
      </c>
      <c r="AO13" s="134">
        <f>Sortering!AN18</f>
      </c>
      <c r="AP13" s="134">
        <f>Sortering!AO18</f>
        <v>50</v>
      </c>
      <c r="AQ13" s="133">
        <f>Sortering!AP18</f>
        <v>60</v>
      </c>
      <c r="AR13" s="134">
        <f>Sortering!AQ18</f>
        <v>50</v>
      </c>
      <c r="AS13" s="134">
        <f>Sortering!AR18</f>
        <v>40</v>
      </c>
      <c r="AT13" s="134">
        <f>Sortering!AS18</f>
        <v>60</v>
      </c>
      <c r="AU13" s="133">
        <f>Sortering!AT18</f>
        <v>60</v>
      </c>
      <c r="AV13" s="134">
        <f>Sortering!AU18</f>
      </c>
      <c r="AW13" s="134">
        <f>Sortering!AV18</f>
        <v>40</v>
      </c>
      <c r="AX13" s="134">
        <f>Sortering!AW18</f>
        <v>50</v>
      </c>
      <c r="AY13" s="133">
        <f>Sortering!AX18</f>
        <v>50</v>
      </c>
      <c r="AZ13" s="134">
        <f>Sortering!AY18</f>
      </c>
      <c r="BA13" s="134">
        <f>Sortering!AZ18</f>
        <v>60</v>
      </c>
      <c r="BB13" s="134">
        <f>Sortering!BA18</f>
        <v>60</v>
      </c>
      <c r="BC13" s="133">
        <f>Sortering!BB18</f>
        <v>40</v>
      </c>
      <c r="BD13" s="134">
        <f>Sortering!BC18</f>
      </c>
      <c r="BE13" s="134">
        <f>Sortering!BD18</f>
        <v>50</v>
      </c>
      <c r="BF13" s="135">
        <v>9</v>
      </c>
    </row>
    <row r="14" spans="1:58" ht="25.5">
      <c r="A14" s="44">
        <v>10</v>
      </c>
      <c r="B14" s="14">
        <f>Sortering!A19</f>
        <v>40</v>
      </c>
      <c r="C14" s="15" t="str">
        <f>Sortering!B19</f>
        <v>Anne Edsen
Vibeke Edsen</v>
      </c>
      <c r="D14" s="16" t="str">
        <f>Sortering!C19</f>
        <v>Aarhus 1900</v>
      </c>
      <c r="E14" s="16" t="str">
        <f>Sortering!D19</f>
        <v>Damer</v>
      </c>
      <c r="F14" s="118">
        <f>Sortering!E19</f>
        <v>24</v>
      </c>
      <c r="G14" s="119">
        <f>Sortering!F19</f>
        <v>1020</v>
      </c>
      <c r="H14" s="119">
        <f>IF(Sortering!G19=0,"",Sortering!G19)</f>
      </c>
      <c r="I14" s="120">
        <f>Sortering!H19</f>
        <v>1020</v>
      </c>
      <c r="J14" s="142">
        <f>Sortering!I19</f>
        <v>17</v>
      </c>
      <c r="K14" s="121">
        <f>Sortering!J19</f>
        <v>10</v>
      </c>
      <c r="L14" s="122">
        <f>Sortering!K19</f>
      </c>
      <c r="M14" s="122">
        <f>Sortering!L19</f>
        <v>10</v>
      </c>
      <c r="N14" s="122">
        <f>Sortering!M19</f>
        <v>10</v>
      </c>
      <c r="O14" s="121">
        <f>Sortering!N19</f>
        <v>10</v>
      </c>
      <c r="P14" s="122">
        <f>Sortering!O19</f>
      </c>
      <c r="Q14" s="122">
        <f>Sortering!P19</f>
      </c>
      <c r="R14" s="122">
        <f>Sortering!Q19</f>
        <v>20</v>
      </c>
      <c r="S14" s="121">
        <f>Sortering!R19</f>
        <v>10</v>
      </c>
      <c r="T14" s="122">
        <f>Sortering!S19</f>
      </c>
      <c r="U14" s="122">
        <f>Sortering!T19</f>
      </c>
      <c r="V14" s="122">
        <f>Sortering!U19</f>
        <v>30</v>
      </c>
      <c r="W14" s="121">
        <f>Sortering!V19</f>
        <v>40</v>
      </c>
      <c r="X14" s="122">
        <f>Sortering!W19</f>
        <v>60</v>
      </c>
      <c r="Y14" s="122">
        <f>Sortering!X19</f>
      </c>
      <c r="Z14" s="122">
        <f>Sortering!Y19</f>
        <v>30</v>
      </c>
      <c r="AA14" s="121">
        <f>Sortering!Z19</f>
      </c>
      <c r="AB14" s="122">
        <f>Sortering!AA19</f>
        <v>40</v>
      </c>
      <c r="AC14" s="122">
        <f>Sortering!AB19</f>
        <v>50</v>
      </c>
      <c r="AD14" s="122">
        <f>Sortering!AC19</f>
        <v>50</v>
      </c>
      <c r="AE14" s="121">
        <f>Sortering!AD19</f>
        <v>100</v>
      </c>
      <c r="AF14" s="122">
        <f>Sortering!AE19</f>
      </c>
      <c r="AG14" s="122">
        <f>Sortering!AF19</f>
      </c>
      <c r="AH14" s="122">
        <f>Sortering!AG19</f>
      </c>
      <c r="AI14" s="121">
        <f>Sortering!AH19</f>
      </c>
      <c r="AJ14" s="122">
        <f>Sortering!AI19</f>
        <v>50</v>
      </c>
      <c r="AK14" s="122">
        <f>Sortering!AJ19</f>
      </c>
      <c r="AL14" s="122">
        <f>Sortering!AK19</f>
      </c>
      <c r="AM14" s="121">
        <f>Sortering!AL19</f>
        <v>50</v>
      </c>
      <c r="AN14" s="122">
        <f>Sortering!AM19</f>
      </c>
      <c r="AO14" s="122">
        <f>Sortering!AN19</f>
      </c>
      <c r="AP14" s="122">
        <f>Sortering!AO19</f>
        <v>50</v>
      </c>
      <c r="AQ14" s="121">
        <f>Sortering!AP19</f>
        <v>60</v>
      </c>
      <c r="AR14" s="122">
        <f>Sortering!AQ19</f>
      </c>
      <c r="AS14" s="122">
        <f>Sortering!AR19</f>
      </c>
      <c r="AT14" s="122">
        <f>Sortering!AS19</f>
        <v>60</v>
      </c>
      <c r="AU14" s="121">
        <f>Sortering!AT19</f>
        <v>60</v>
      </c>
      <c r="AV14" s="122">
        <f>Sortering!AU19</f>
      </c>
      <c r="AW14" s="122">
        <f>Sortering!AV19</f>
        <v>40</v>
      </c>
      <c r="AX14" s="122">
        <f>Sortering!AW19</f>
      </c>
      <c r="AY14" s="121">
        <f>Sortering!AX19</f>
      </c>
      <c r="AZ14" s="122">
        <f>Sortering!AY19</f>
      </c>
      <c r="BA14" s="122">
        <f>Sortering!AZ19</f>
        <v>60</v>
      </c>
      <c r="BB14" s="122">
        <f>Sortering!BA19</f>
      </c>
      <c r="BC14" s="121">
        <f>Sortering!BB19</f>
      </c>
      <c r="BD14" s="122">
        <f>Sortering!BC19</f>
        <v>70</v>
      </c>
      <c r="BE14" s="122">
        <f>Sortering!BD19</f>
        <v>50</v>
      </c>
      <c r="BF14" s="123">
        <v>10</v>
      </c>
    </row>
    <row r="15" spans="1:58" ht="25.5">
      <c r="A15" s="45">
        <v>11</v>
      </c>
      <c r="B15" s="21">
        <f>Sortering!A20</f>
        <v>30</v>
      </c>
      <c r="C15" s="22" t="str">
        <f>Sortering!B20</f>
        <v>Arne Bertelsen
Jens Peder Jensen</v>
      </c>
      <c r="D15" s="23" t="str">
        <f>Sortering!C20</f>
        <v>HTF</v>
      </c>
      <c r="E15" s="23" t="str">
        <f>Sortering!D20</f>
        <v>Herrer</v>
      </c>
      <c r="F15" s="124">
        <f>Sortering!E20</f>
        <v>27</v>
      </c>
      <c r="G15" s="125">
        <f>Sortering!F20</f>
        <v>1000</v>
      </c>
      <c r="H15" s="125">
        <f>IF(Sortering!G20=0,"",Sortering!G20)</f>
        <v>20</v>
      </c>
      <c r="I15" s="126">
        <f>Sortering!H20</f>
        <v>980</v>
      </c>
      <c r="J15" s="143">
        <f>Sortering!I20</f>
        <v>0</v>
      </c>
      <c r="K15" s="127">
        <f>Sortering!J20</f>
        <v>10</v>
      </c>
      <c r="L15" s="128">
        <f>Sortering!K20</f>
        <v>10</v>
      </c>
      <c r="M15" s="128">
        <f>Sortering!L20</f>
        <v>10</v>
      </c>
      <c r="N15" s="128">
        <f>Sortering!M20</f>
        <v>10</v>
      </c>
      <c r="O15" s="127">
        <f>Sortering!N20</f>
        <v>10</v>
      </c>
      <c r="P15" s="128">
        <f>Sortering!O20</f>
        <v>10</v>
      </c>
      <c r="Q15" s="128">
        <f>Sortering!P20</f>
        <v>10</v>
      </c>
      <c r="R15" s="128">
        <f>Sortering!Q20</f>
        <v>20</v>
      </c>
      <c r="S15" s="127">
        <f>Sortering!R20</f>
        <v>10</v>
      </c>
      <c r="T15" s="128">
        <f>Sortering!S20</f>
        <v>30</v>
      </c>
      <c r="U15" s="128">
        <f>Sortering!T20</f>
      </c>
      <c r="V15" s="128">
        <f>Sortering!U20</f>
        <v>30</v>
      </c>
      <c r="W15" s="127">
        <f>Sortering!V20</f>
        <v>40</v>
      </c>
      <c r="X15" s="128">
        <f>Sortering!W20</f>
      </c>
      <c r="Y15" s="128">
        <f>Sortering!X20</f>
        <v>40</v>
      </c>
      <c r="Z15" s="128">
        <f>Sortering!Y20</f>
      </c>
      <c r="AA15" s="127">
        <f>Sortering!Z20</f>
      </c>
      <c r="AB15" s="128">
        <f>Sortering!AA20</f>
        <v>40</v>
      </c>
      <c r="AC15" s="128">
        <f>Sortering!AB20</f>
      </c>
      <c r="AD15" s="128">
        <f>Sortering!AC20</f>
        <v>50</v>
      </c>
      <c r="AE15" s="127">
        <f>Sortering!AD20</f>
        <v>100</v>
      </c>
      <c r="AF15" s="128">
        <f>Sortering!AE20</f>
      </c>
      <c r="AG15" s="128">
        <f>Sortering!AF20</f>
      </c>
      <c r="AH15" s="128">
        <f>Sortering!AG20</f>
        <v>50</v>
      </c>
      <c r="AI15" s="127">
        <f>Sortering!AH20</f>
        <v>40</v>
      </c>
      <c r="AJ15" s="128">
        <f>Sortering!AI20</f>
      </c>
      <c r="AK15" s="128">
        <f>Sortering!AJ20</f>
        <v>70</v>
      </c>
      <c r="AL15" s="128">
        <f>Sortering!AK20</f>
      </c>
      <c r="AM15" s="127">
        <f>Sortering!AL20</f>
        <v>50</v>
      </c>
      <c r="AN15" s="128">
        <f>Sortering!AM20</f>
      </c>
      <c r="AO15" s="128">
        <f>Sortering!AN20</f>
      </c>
      <c r="AP15" s="128">
        <f>Sortering!AO20</f>
        <v>50</v>
      </c>
      <c r="AQ15" s="127">
        <f>Sortering!AP20</f>
      </c>
      <c r="AR15" s="128">
        <f>Sortering!AQ20</f>
      </c>
      <c r="AS15" s="128">
        <f>Sortering!AR20</f>
        <v>40</v>
      </c>
      <c r="AT15" s="128">
        <f>Sortering!AS20</f>
        <v>60</v>
      </c>
      <c r="AU15" s="127">
        <f>Sortering!AT20</f>
        <v>60</v>
      </c>
      <c r="AV15" s="128">
        <f>Sortering!AU20</f>
      </c>
      <c r="AW15" s="128">
        <f>Sortering!AV20</f>
        <v>40</v>
      </c>
      <c r="AX15" s="128">
        <f>Sortering!AW20</f>
      </c>
      <c r="AY15" s="127">
        <f>Sortering!AX20</f>
      </c>
      <c r="AZ15" s="128">
        <f>Sortering!AY20</f>
      </c>
      <c r="BA15" s="128">
        <f>Sortering!AZ20</f>
        <v>60</v>
      </c>
      <c r="BB15" s="128">
        <f>Sortering!BA20</f>
      </c>
      <c r="BC15" s="127">
        <f>Sortering!BB20</f>
      </c>
      <c r="BD15" s="128">
        <f>Sortering!BC20</f>
      </c>
      <c r="BE15" s="128">
        <f>Sortering!BD20</f>
        <v>50</v>
      </c>
      <c r="BF15" s="129">
        <v>11</v>
      </c>
    </row>
    <row r="16" spans="1:58" ht="26.25" thickBot="1">
      <c r="A16" s="46">
        <v>12</v>
      </c>
      <c r="B16" s="28">
        <f>Sortering!A21</f>
        <v>24</v>
      </c>
      <c r="C16" s="29" t="str">
        <f>Sortering!B21</f>
        <v>Kim Lindahl
Peter Knudsen</v>
      </c>
      <c r="D16" s="30" t="str">
        <f>Sortering!C21</f>
        <v>Melfar</v>
      </c>
      <c r="E16" s="30" t="str">
        <f>Sortering!D21</f>
        <v>Herrer</v>
      </c>
      <c r="F16" s="130">
        <f>Sortering!E21</f>
        <v>27</v>
      </c>
      <c r="G16" s="131">
        <f>Sortering!F21</f>
        <v>960</v>
      </c>
      <c r="H16" s="131">
        <f>IF(Sortering!G21=0,"",Sortering!G21)</f>
        <v>10</v>
      </c>
      <c r="I16" s="132">
        <f>Sortering!H21</f>
        <v>950</v>
      </c>
      <c r="J16" s="144">
        <f>Sortering!I21</f>
        <v>0</v>
      </c>
      <c r="K16" s="133">
        <f>Sortering!J21</f>
        <v>10</v>
      </c>
      <c r="L16" s="134">
        <f>Sortering!K21</f>
        <v>10</v>
      </c>
      <c r="M16" s="134">
        <f>Sortering!L21</f>
        <v>10</v>
      </c>
      <c r="N16" s="134">
        <f>Sortering!M21</f>
        <v>10</v>
      </c>
      <c r="O16" s="133">
        <f>Sortering!N21</f>
        <v>10</v>
      </c>
      <c r="P16" s="134">
        <f>Sortering!O21</f>
        <v>10</v>
      </c>
      <c r="Q16" s="134">
        <f>Sortering!P21</f>
      </c>
      <c r="R16" s="134">
        <f>Sortering!Q21</f>
        <v>20</v>
      </c>
      <c r="S16" s="133">
        <f>Sortering!R21</f>
        <v>10</v>
      </c>
      <c r="T16" s="134">
        <f>Sortering!S21</f>
        <v>30</v>
      </c>
      <c r="U16" s="134">
        <f>Sortering!T21</f>
      </c>
      <c r="V16" s="134">
        <f>Sortering!U21</f>
        <v>30</v>
      </c>
      <c r="W16" s="133">
        <f>Sortering!V21</f>
        <v>40</v>
      </c>
      <c r="X16" s="134">
        <f>Sortering!W21</f>
        <v>60</v>
      </c>
      <c r="Y16" s="134">
        <f>Sortering!X21</f>
      </c>
      <c r="Z16" s="134">
        <f>Sortering!Y21</f>
        <v>30</v>
      </c>
      <c r="AA16" s="133">
        <f>Sortering!Z21</f>
      </c>
      <c r="AB16" s="134">
        <f>Sortering!AA21</f>
        <v>40</v>
      </c>
      <c r="AC16" s="134">
        <f>Sortering!AB21</f>
        <v>50</v>
      </c>
      <c r="AD16" s="134">
        <f>Sortering!AC21</f>
        <v>50</v>
      </c>
      <c r="AE16" s="133">
        <f>Sortering!AD21</f>
      </c>
      <c r="AF16" s="134">
        <f>Sortering!AE21</f>
      </c>
      <c r="AG16" s="134">
        <f>Sortering!AF21</f>
      </c>
      <c r="AH16" s="134">
        <f>Sortering!AG21</f>
        <v>50</v>
      </c>
      <c r="AI16" s="133">
        <f>Sortering!AH21</f>
        <v>40</v>
      </c>
      <c r="AJ16" s="134">
        <f>Sortering!AI21</f>
        <v>50</v>
      </c>
      <c r="AK16" s="134">
        <f>Sortering!AJ21</f>
      </c>
      <c r="AL16" s="134">
        <f>Sortering!AK21</f>
      </c>
      <c r="AM16" s="133">
        <f>Sortering!AL21</f>
      </c>
      <c r="AN16" s="134">
        <f>Sortering!AM21</f>
        <v>50</v>
      </c>
      <c r="AO16" s="134">
        <f>Sortering!AN21</f>
      </c>
      <c r="AP16" s="134">
        <f>Sortering!AO21</f>
        <v>50</v>
      </c>
      <c r="AQ16" s="133">
        <f>Sortering!AP21</f>
        <v>60</v>
      </c>
      <c r="AR16" s="134">
        <f>Sortering!AQ21</f>
      </c>
      <c r="AS16" s="134">
        <f>Sortering!AR21</f>
        <v>40</v>
      </c>
      <c r="AT16" s="134">
        <f>Sortering!AS21</f>
      </c>
      <c r="AU16" s="133">
        <f>Sortering!AT21</f>
      </c>
      <c r="AV16" s="134">
        <f>Sortering!AU21</f>
      </c>
      <c r="AW16" s="134">
        <f>Sortering!AV21</f>
        <v>40</v>
      </c>
      <c r="AX16" s="134">
        <f>Sortering!AW21</f>
      </c>
      <c r="AY16" s="133">
        <f>Sortering!AX21</f>
      </c>
      <c r="AZ16" s="134">
        <f>Sortering!AY21</f>
      </c>
      <c r="BA16" s="134">
        <f>Sortering!AZ21</f>
        <v>60</v>
      </c>
      <c r="BB16" s="134">
        <f>Sortering!BA21</f>
        <v>60</v>
      </c>
      <c r="BC16" s="133">
        <f>Sortering!BB21</f>
        <v>40</v>
      </c>
      <c r="BD16" s="134">
        <f>Sortering!BC21</f>
      </c>
      <c r="BE16" s="134">
        <f>Sortering!BD21</f>
      </c>
      <c r="BF16" s="135">
        <v>12</v>
      </c>
    </row>
    <row r="17" spans="1:58" ht="25.5">
      <c r="A17" s="44">
        <v>13</v>
      </c>
      <c r="B17" s="14">
        <f>Sortering!A22</f>
        <v>19</v>
      </c>
      <c r="C17" s="15" t="str">
        <f>Sortering!B22</f>
        <v>Morten Örnhagen Jørgensen
Ulrika  Örnhagen Jørgensen</v>
      </c>
      <c r="D17" s="16" t="str">
        <f>Sortering!C22</f>
        <v>Snab</v>
      </c>
      <c r="E17" s="16" t="str">
        <f>Sortering!D22</f>
        <v>Mix</v>
      </c>
      <c r="F17" s="118">
        <f>Sortering!E22</f>
        <v>26</v>
      </c>
      <c r="G17" s="119">
        <f>Sortering!F22</f>
        <v>910</v>
      </c>
      <c r="H17" s="119">
        <f>IF(Sortering!G22=0,"",Sortering!G22)</f>
      </c>
      <c r="I17" s="120">
        <f>Sortering!H22</f>
        <v>910</v>
      </c>
      <c r="J17" s="142">
        <f>Sortering!I22</f>
        <v>11</v>
      </c>
      <c r="K17" s="121">
        <f>Sortering!J22</f>
        <v>10</v>
      </c>
      <c r="L17" s="122">
        <f>Sortering!K22</f>
        <v>10</v>
      </c>
      <c r="M17" s="122">
        <f>Sortering!L22</f>
        <v>10</v>
      </c>
      <c r="N17" s="122">
        <f>Sortering!M22</f>
        <v>10</v>
      </c>
      <c r="O17" s="121">
        <f>Sortering!N22</f>
        <v>10</v>
      </c>
      <c r="P17" s="122">
        <f>Sortering!O22</f>
        <v>10</v>
      </c>
      <c r="Q17" s="122">
        <f>Sortering!P22</f>
        <v>10</v>
      </c>
      <c r="R17" s="122">
        <f>Sortering!Q22</f>
        <v>20</v>
      </c>
      <c r="S17" s="121">
        <f>Sortering!R22</f>
        <v>10</v>
      </c>
      <c r="T17" s="122">
        <f>Sortering!S22</f>
        <v>30</v>
      </c>
      <c r="U17" s="122">
        <f>Sortering!T22</f>
      </c>
      <c r="V17" s="122">
        <f>Sortering!U22</f>
        <v>30</v>
      </c>
      <c r="W17" s="121">
        <f>Sortering!V22</f>
        <v>40</v>
      </c>
      <c r="X17" s="122">
        <f>Sortering!W22</f>
        <v>60</v>
      </c>
      <c r="Y17" s="122">
        <f>Sortering!X22</f>
        <v>40</v>
      </c>
      <c r="Z17" s="122">
        <f>Sortering!Y22</f>
      </c>
      <c r="AA17" s="121">
        <f>Sortering!Z22</f>
      </c>
      <c r="AB17" s="122">
        <f>Sortering!AA22</f>
      </c>
      <c r="AC17" s="122">
        <f>Sortering!AB22</f>
      </c>
      <c r="AD17" s="122">
        <f>Sortering!AC22</f>
        <v>50</v>
      </c>
      <c r="AE17" s="121">
        <f>Sortering!AD22</f>
      </c>
      <c r="AF17" s="122">
        <f>Sortering!AE22</f>
        <v>50</v>
      </c>
      <c r="AG17" s="122">
        <f>Sortering!AF22</f>
        <v>60</v>
      </c>
      <c r="AH17" s="122">
        <f>Sortering!AG22</f>
      </c>
      <c r="AI17" s="121">
        <f>Sortering!AH22</f>
      </c>
      <c r="AJ17" s="122">
        <f>Sortering!AI22</f>
        <v>50</v>
      </c>
      <c r="AK17" s="122">
        <f>Sortering!AJ22</f>
        <v>70</v>
      </c>
      <c r="AL17" s="122">
        <f>Sortering!AK22</f>
        <v>40</v>
      </c>
      <c r="AM17" s="121">
        <f>Sortering!AL22</f>
        <v>50</v>
      </c>
      <c r="AN17" s="122">
        <f>Sortering!AM22</f>
      </c>
      <c r="AO17" s="122">
        <f>Sortering!AN22</f>
      </c>
      <c r="AP17" s="122">
        <f>Sortering!AO22</f>
        <v>50</v>
      </c>
      <c r="AQ17" s="121">
        <f>Sortering!AP22</f>
        <v>60</v>
      </c>
      <c r="AR17" s="122">
        <f>Sortering!AQ22</f>
        <v>50</v>
      </c>
      <c r="AS17" s="122">
        <f>Sortering!AR22</f>
        <v>40</v>
      </c>
      <c r="AT17" s="122">
        <f>Sortering!AS22</f>
      </c>
      <c r="AU17" s="121">
        <f>Sortering!AT22</f>
      </c>
      <c r="AV17" s="122">
        <f>Sortering!AU22</f>
      </c>
      <c r="AW17" s="122">
        <f>Sortering!AV22</f>
        <v>40</v>
      </c>
      <c r="AX17" s="122">
        <f>Sortering!AW22</f>
      </c>
      <c r="AY17" s="121">
        <f>Sortering!AX22</f>
      </c>
      <c r="AZ17" s="122">
        <f>Sortering!AY22</f>
      </c>
      <c r="BA17" s="122">
        <f>Sortering!AZ22</f>
      </c>
      <c r="BB17" s="122">
        <f>Sortering!BA22</f>
      </c>
      <c r="BC17" s="121">
        <f>Sortering!BB22</f>
      </c>
      <c r="BD17" s="122">
        <f>Sortering!BC22</f>
      </c>
      <c r="BE17" s="122">
        <f>Sortering!BD22</f>
      </c>
      <c r="BF17" s="123">
        <v>13</v>
      </c>
    </row>
    <row r="18" spans="1:58" ht="25.5">
      <c r="A18" s="45">
        <v>14</v>
      </c>
      <c r="B18" s="21">
        <f>Sortering!A23</f>
        <v>25</v>
      </c>
      <c r="C18" s="22" t="str">
        <f>Sortering!B23</f>
        <v>Lars Strøm Hansen
Gert Pedersen</v>
      </c>
      <c r="D18" s="23" t="str">
        <f>Sortering!C23</f>
        <v>Melfar/Fros</v>
      </c>
      <c r="E18" s="23" t="str">
        <f>Sortering!D23</f>
        <v>Herrer</v>
      </c>
      <c r="F18" s="124">
        <f>Sortering!E23</f>
        <v>25</v>
      </c>
      <c r="G18" s="125">
        <f>Sortering!F23</f>
        <v>900</v>
      </c>
      <c r="H18" s="125">
        <f>IF(Sortering!G23=0,"",Sortering!G23)</f>
        <v>5</v>
      </c>
      <c r="I18" s="126">
        <f>Sortering!H23</f>
        <v>895</v>
      </c>
      <c r="J18" s="143">
        <f>Sortering!I23</f>
        <v>23</v>
      </c>
      <c r="K18" s="127">
        <f>Sortering!J23</f>
        <v>10</v>
      </c>
      <c r="L18" s="128">
        <f>Sortering!K23</f>
        <v>10</v>
      </c>
      <c r="M18" s="128">
        <f>Sortering!L23</f>
        <v>10</v>
      </c>
      <c r="N18" s="128">
        <f>Sortering!M23</f>
        <v>10</v>
      </c>
      <c r="O18" s="127">
        <f>Sortering!N23</f>
        <v>10</v>
      </c>
      <c r="P18" s="128">
        <f>Sortering!O23</f>
        <v>10</v>
      </c>
      <c r="Q18" s="128">
        <f>Sortering!P23</f>
        <v>10</v>
      </c>
      <c r="R18" s="128">
        <f>Sortering!Q23</f>
        <v>20</v>
      </c>
      <c r="S18" s="127">
        <f>Sortering!R23</f>
      </c>
      <c r="T18" s="128">
        <f>Sortering!S23</f>
        <v>30</v>
      </c>
      <c r="U18" s="128">
        <f>Sortering!T23</f>
      </c>
      <c r="V18" s="128">
        <f>Sortering!U23</f>
      </c>
      <c r="W18" s="127">
        <f>Sortering!V23</f>
        <v>40</v>
      </c>
      <c r="X18" s="128">
        <f>Sortering!W23</f>
        <v>60</v>
      </c>
      <c r="Y18" s="128">
        <f>Sortering!X23</f>
      </c>
      <c r="Z18" s="128">
        <f>Sortering!Y23</f>
      </c>
      <c r="AA18" s="127">
        <f>Sortering!Z23</f>
      </c>
      <c r="AB18" s="128">
        <f>Sortering!AA23</f>
      </c>
      <c r="AC18" s="128">
        <f>Sortering!AB23</f>
        <v>50</v>
      </c>
      <c r="AD18" s="128">
        <f>Sortering!AC23</f>
        <v>50</v>
      </c>
      <c r="AE18" s="127">
        <f>Sortering!AD23</f>
      </c>
      <c r="AF18" s="128">
        <f>Sortering!AE23</f>
      </c>
      <c r="AG18" s="128">
        <f>Sortering!AF23</f>
      </c>
      <c r="AH18" s="128">
        <f>Sortering!AG23</f>
        <v>50</v>
      </c>
      <c r="AI18" s="127">
        <f>Sortering!AH23</f>
        <v>40</v>
      </c>
      <c r="AJ18" s="128">
        <f>Sortering!AI23</f>
        <v>50</v>
      </c>
      <c r="AK18" s="128">
        <f>Sortering!AJ23</f>
      </c>
      <c r="AL18" s="128">
        <f>Sortering!AK23</f>
      </c>
      <c r="AM18" s="127">
        <f>Sortering!AL23</f>
        <v>50</v>
      </c>
      <c r="AN18" s="128">
        <f>Sortering!AM23</f>
      </c>
      <c r="AO18" s="128">
        <f>Sortering!AN23</f>
      </c>
      <c r="AP18" s="128">
        <f>Sortering!AO23</f>
        <v>50</v>
      </c>
      <c r="AQ18" s="127">
        <f>Sortering!AP23</f>
        <v>60</v>
      </c>
      <c r="AR18" s="128">
        <f>Sortering!AQ23</f>
        <v>50</v>
      </c>
      <c r="AS18" s="128">
        <f>Sortering!AR23</f>
        <v>40</v>
      </c>
      <c r="AT18" s="128">
        <f>Sortering!AS23</f>
      </c>
      <c r="AU18" s="127">
        <f>Sortering!AT23</f>
      </c>
      <c r="AV18" s="128">
        <f>Sortering!AU23</f>
        <v>50</v>
      </c>
      <c r="AW18" s="128">
        <f>Sortering!AV23</f>
        <v>40</v>
      </c>
      <c r="AX18" s="128">
        <f>Sortering!AW23</f>
        <v>50</v>
      </c>
      <c r="AY18" s="127">
        <f>Sortering!AX23</f>
        <v>50</v>
      </c>
      <c r="AZ18" s="128">
        <f>Sortering!AY23</f>
      </c>
      <c r="BA18" s="128">
        <f>Sortering!AZ23</f>
      </c>
      <c r="BB18" s="128">
        <f>Sortering!BA23</f>
      </c>
      <c r="BC18" s="127">
        <f>Sortering!BB23</f>
      </c>
      <c r="BD18" s="128">
        <f>Sortering!BC23</f>
      </c>
      <c r="BE18" s="128">
        <f>Sortering!BD23</f>
      </c>
      <c r="BF18" s="129">
        <v>14</v>
      </c>
    </row>
    <row r="19" spans="1:58" ht="26.25" thickBot="1">
      <c r="A19" s="46">
        <v>15</v>
      </c>
      <c r="B19" s="28">
        <f>Sortering!A24</f>
        <v>3</v>
      </c>
      <c r="C19" s="29" t="str">
        <f>Sortering!B24</f>
        <v>Susanne Højholt
Vivi Andreassen</v>
      </c>
      <c r="D19" s="30" t="str">
        <f>Sortering!C24</f>
        <v>KOK</v>
      </c>
      <c r="E19" s="30" t="str">
        <f>Sortering!D24</f>
        <v>Damer</v>
      </c>
      <c r="F19" s="130">
        <f>Sortering!E24</f>
        <v>25</v>
      </c>
      <c r="G19" s="131">
        <f>Sortering!F24</f>
        <v>910</v>
      </c>
      <c r="H19" s="131">
        <f>IF(Sortering!G24=0,"",Sortering!G24)</f>
        <v>40</v>
      </c>
      <c r="I19" s="132">
        <f>Sortering!H24</f>
        <v>870</v>
      </c>
      <c r="J19" s="144">
        <f>Sortering!I24</f>
        <v>0</v>
      </c>
      <c r="K19" s="133">
        <f>Sortering!J24</f>
        <v>10</v>
      </c>
      <c r="L19" s="134">
        <f>Sortering!K24</f>
        <v>10</v>
      </c>
      <c r="M19" s="134">
        <f>Sortering!L24</f>
        <v>10</v>
      </c>
      <c r="N19" s="134">
        <f>Sortering!M24</f>
        <v>10</v>
      </c>
      <c r="O19" s="133">
        <f>Sortering!N24</f>
      </c>
      <c r="P19" s="134">
        <f>Sortering!O24</f>
        <v>10</v>
      </c>
      <c r="Q19" s="134">
        <f>Sortering!P24</f>
        <v>10</v>
      </c>
      <c r="R19" s="134">
        <f>Sortering!Q24</f>
        <v>20</v>
      </c>
      <c r="S19" s="133">
        <f>Sortering!R24</f>
        <v>10</v>
      </c>
      <c r="T19" s="134">
        <f>Sortering!S24</f>
        <v>30</v>
      </c>
      <c r="U19" s="134">
        <f>Sortering!T24</f>
      </c>
      <c r="V19" s="134">
        <f>Sortering!U24</f>
        <v>30</v>
      </c>
      <c r="W19" s="133">
        <f>Sortering!V24</f>
        <v>40</v>
      </c>
      <c r="X19" s="134">
        <f>Sortering!W24</f>
      </c>
      <c r="Y19" s="134">
        <f>Sortering!X24</f>
      </c>
      <c r="Z19" s="134">
        <f>Sortering!Y24</f>
      </c>
      <c r="AA19" s="133">
        <f>Sortering!Z24</f>
      </c>
      <c r="AB19" s="134">
        <f>Sortering!AA24</f>
        <v>40</v>
      </c>
      <c r="AC19" s="134">
        <f>Sortering!AB24</f>
        <v>50</v>
      </c>
      <c r="AD19" s="134">
        <f>Sortering!AC24</f>
        <v>50</v>
      </c>
      <c r="AE19" s="133">
        <f>Sortering!AD24</f>
      </c>
      <c r="AF19" s="134">
        <f>Sortering!AE24</f>
      </c>
      <c r="AG19" s="134">
        <f>Sortering!AF24</f>
      </c>
      <c r="AH19" s="134">
        <f>Sortering!AG24</f>
        <v>50</v>
      </c>
      <c r="AI19" s="133">
        <f>Sortering!AH24</f>
        <v>40</v>
      </c>
      <c r="AJ19" s="134">
        <f>Sortering!AI24</f>
      </c>
      <c r="AK19" s="134">
        <f>Sortering!AJ24</f>
        <v>70</v>
      </c>
      <c r="AL19" s="134">
        <f>Sortering!AK24</f>
      </c>
      <c r="AM19" s="133">
        <f>Sortering!AL24</f>
      </c>
      <c r="AN19" s="134">
        <f>Sortering!AM24</f>
        <v>50</v>
      </c>
      <c r="AO19" s="134">
        <f>Sortering!AN24</f>
      </c>
      <c r="AP19" s="134">
        <f>Sortering!AO24</f>
      </c>
      <c r="AQ19" s="133">
        <f>Sortering!AP24</f>
      </c>
      <c r="AR19" s="134">
        <f>Sortering!AQ24</f>
      </c>
      <c r="AS19" s="134">
        <f>Sortering!AR24</f>
        <v>40</v>
      </c>
      <c r="AT19" s="134">
        <f>Sortering!AS24</f>
      </c>
      <c r="AU19" s="133">
        <f>Sortering!AT24</f>
      </c>
      <c r="AV19" s="134">
        <f>Sortering!AU24</f>
        <v>50</v>
      </c>
      <c r="AW19" s="134">
        <f>Sortering!AV24</f>
        <v>40</v>
      </c>
      <c r="AX19" s="134">
        <f>Sortering!AW24</f>
      </c>
      <c r="AY19" s="133">
        <f>Sortering!AX24</f>
        <v>50</v>
      </c>
      <c r="AZ19" s="134">
        <f>Sortering!AY24</f>
        <v>80</v>
      </c>
      <c r="BA19" s="134">
        <f>Sortering!AZ24</f>
        <v>60</v>
      </c>
      <c r="BB19" s="134">
        <f>Sortering!BA24</f>
      </c>
      <c r="BC19" s="133">
        <f>Sortering!BB24</f>
      </c>
      <c r="BD19" s="134">
        <f>Sortering!BC24</f>
      </c>
      <c r="BE19" s="134">
        <f>Sortering!BD24</f>
        <v>50</v>
      </c>
      <c r="BF19" s="135">
        <v>15</v>
      </c>
    </row>
    <row r="20" spans="1:58" ht="25.5">
      <c r="A20" s="44">
        <v>16</v>
      </c>
      <c r="B20" s="14">
        <f>Sortering!A25</f>
        <v>29</v>
      </c>
      <c r="C20" s="15" t="str">
        <f>Sortering!B25</f>
        <v>Jacob E. Juhl
Nicklas Finderup Jessen</v>
      </c>
      <c r="D20" s="16" t="str">
        <f>Sortering!C25</f>
        <v>HTF</v>
      </c>
      <c r="E20" s="16" t="str">
        <f>Sortering!D25</f>
        <v>Jun. drenge</v>
      </c>
      <c r="F20" s="118">
        <f>Sortering!E25</f>
        <v>24</v>
      </c>
      <c r="G20" s="119">
        <f>Sortering!F25</f>
        <v>860</v>
      </c>
      <c r="H20" s="119">
        <f>IF(Sortering!G25=0,"",Sortering!G25)</f>
      </c>
      <c r="I20" s="120">
        <f>Sortering!H25</f>
        <v>860</v>
      </c>
      <c r="J20" s="142">
        <f>Sortering!I25</f>
        <v>4</v>
      </c>
      <c r="K20" s="121">
        <f>Sortering!J25</f>
        <v>10</v>
      </c>
      <c r="L20" s="122">
        <f>Sortering!K25</f>
        <v>10</v>
      </c>
      <c r="M20" s="122">
        <f>Sortering!L25</f>
        <v>10</v>
      </c>
      <c r="N20" s="122">
        <f>Sortering!M25</f>
        <v>10</v>
      </c>
      <c r="O20" s="121">
        <f>Sortering!N25</f>
        <v>10</v>
      </c>
      <c r="P20" s="122">
        <f>Sortering!O25</f>
        <v>10</v>
      </c>
      <c r="Q20" s="122">
        <f>Sortering!P25</f>
        <v>10</v>
      </c>
      <c r="R20" s="122">
        <f>Sortering!Q25</f>
        <v>20</v>
      </c>
      <c r="S20" s="121">
        <f>Sortering!R25</f>
      </c>
      <c r="T20" s="122">
        <f>Sortering!S25</f>
        <v>30</v>
      </c>
      <c r="U20" s="122">
        <f>Sortering!T25</f>
      </c>
      <c r="V20" s="122">
        <f>Sortering!U25</f>
        <v>30</v>
      </c>
      <c r="W20" s="121">
        <f>Sortering!V25</f>
        <v>40</v>
      </c>
      <c r="X20" s="122">
        <f>Sortering!W25</f>
      </c>
      <c r="Y20" s="122">
        <f>Sortering!X25</f>
      </c>
      <c r="Z20" s="122">
        <f>Sortering!Y25</f>
        <v>30</v>
      </c>
      <c r="AA20" s="121">
        <f>Sortering!Z25</f>
      </c>
      <c r="AB20" s="122">
        <f>Sortering!AA25</f>
      </c>
      <c r="AC20" s="122">
        <f>Sortering!AB25</f>
      </c>
      <c r="AD20" s="122">
        <f>Sortering!AC25</f>
        <v>50</v>
      </c>
      <c r="AE20" s="121">
        <f>Sortering!AD25</f>
      </c>
      <c r="AF20" s="122">
        <f>Sortering!AE25</f>
      </c>
      <c r="AG20" s="122">
        <f>Sortering!AF25</f>
      </c>
      <c r="AH20" s="122">
        <f>Sortering!AG25</f>
      </c>
      <c r="AI20" s="121">
        <f>Sortering!AH25</f>
        <v>40</v>
      </c>
      <c r="AJ20" s="122">
        <f>Sortering!AI25</f>
      </c>
      <c r="AK20" s="122">
        <f>Sortering!AJ25</f>
        <v>70</v>
      </c>
      <c r="AL20" s="122">
        <f>Sortering!AK25</f>
      </c>
      <c r="AM20" s="121">
        <f>Sortering!AL25</f>
        <v>50</v>
      </c>
      <c r="AN20" s="122">
        <f>Sortering!AM25</f>
      </c>
      <c r="AO20" s="122">
        <f>Sortering!AN25</f>
      </c>
      <c r="AP20" s="122">
        <f>Sortering!AO25</f>
        <v>50</v>
      </c>
      <c r="AQ20" s="121">
        <f>Sortering!AP25</f>
        <v>60</v>
      </c>
      <c r="AR20" s="122">
        <f>Sortering!AQ25</f>
      </c>
      <c r="AS20" s="122">
        <f>Sortering!AR25</f>
        <v>40</v>
      </c>
      <c r="AT20" s="122">
        <f>Sortering!AS25</f>
        <v>60</v>
      </c>
      <c r="AU20" s="121">
        <f>Sortering!AT25</f>
      </c>
      <c r="AV20" s="122">
        <f>Sortering!AU25</f>
      </c>
      <c r="AW20" s="122">
        <f>Sortering!AV25</f>
      </c>
      <c r="AX20" s="122">
        <f>Sortering!AW25</f>
      </c>
      <c r="AY20" s="121">
        <f>Sortering!AX25</f>
      </c>
      <c r="AZ20" s="122">
        <f>Sortering!AY25</f>
      </c>
      <c r="BA20" s="122">
        <f>Sortering!AZ25</f>
      </c>
      <c r="BB20" s="122">
        <f>Sortering!BA25</f>
        <v>60</v>
      </c>
      <c r="BC20" s="121">
        <f>Sortering!BB25</f>
        <v>40</v>
      </c>
      <c r="BD20" s="122">
        <f>Sortering!BC25</f>
        <v>70</v>
      </c>
      <c r="BE20" s="122">
        <f>Sortering!BD25</f>
        <v>50</v>
      </c>
      <c r="BF20" s="123">
        <v>16</v>
      </c>
    </row>
    <row r="21" spans="1:58" ht="25.5">
      <c r="A21" s="45">
        <v>17</v>
      </c>
      <c r="B21" s="21">
        <f>Sortering!A26</f>
        <v>42</v>
      </c>
      <c r="C21" s="22" t="str">
        <f>Sortering!B26</f>
        <v>Christian Saxe
Steffen Alm</v>
      </c>
      <c r="D21" s="23" t="str">
        <f>Sortering!C26</f>
        <v>HPRD/Nordv</v>
      </c>
      <c r="E21" s="23" t="str">
        <f>Sortering!D26</f>
        <v>Herrer</v>
      </c>
      <c r="F21" s="124">
        <f>Sortering!E26</f>
        <v>24</v>
      </c>
      <c r="G21" s="125">
        <f>Sortering!F26</f>
        <v>850</v>
      </c>
      <c r="H21" s="125">
        <f>IF(Sortering!G26=0,"",Sortering!G26)</f>
        <v>5</v>
      </c>
      <c r="I21" s="126">
        <f>Sortering!H26</f>
        <v>845</v>
      </c>
      <c r="J21" s="143">
        <f>Sortering!I26</f>
        <v>25</v>
      </c>
      <c r="K21" s="127">
        <f>Sortering!J26</f>
      </c>
      <c r="L21" s="128">
        <f>Sortering!K26</f>
        <v>10</v>
      </c>
      <c r="M21" s="128">
        <f>Sortering!L26</f>
        <v>10</v>
      </c>
      <c r="N21" s="128">
        <f>Sortering!M26</f>
        <v>10</v>
      </c>
      <c r="O21" s="127">
        <f>Sortering!N26</f>
        <v>10</v>
      </c>
      <c r="P21" s="128">
        <f>Sortering!O26</f>
        <v>10</v>
      </c>
      <c r="Q21" s="128">
        <f>Sortering!P26</f>
        <v>10</v>
      </c>
      <c r="R21" s="128">
        <f>Sortering!Q26</f>
        <v>20</v>
      </c>
      <c r="S21" s="127">
        <f>Sortering!R26</f>
        <v>10</v>
      </c>
      <c r="T21" s="128">
        <f>Sortering!S26</f>
        <v>30</v>
      </c>
      <c r="U21" s="128">
        <f>Sortering!T26</f>
      </c>
      <c r="V21" s="128">
        <f>Sortering!U26</f>
        <v>30</v>
      </c>
      <c r="W21" s="127">
        <f>Sortering!V26</f>
        <v>40</v>
      </c>
      <c r="X21" s="128">
        <f>Sortering!W26</f>
      </c>
      <c r="Y21" s="128">
        <f>Sortering!X26</f>
      </c>
      <c r="Z21" s="128">
        <f>Sortering!Y26</f>
      </c>
      <c r="AA21" s="127">
        <f>Sortering!Z26</f>
      </c>
      <c r="AB21" s="128">
        <f>Sortering!AA26</f>
        <v>40</v>
      </c>
      <c r="AC21" s="128">
        <f>Sortering!AB26</f>
        <v>50</v>
      </c>
      <c r="AD21" s="128">
        <f>Sortering!AC26</f>
        <v>50</v>
      </c>
      <c r="AE21" s="127">
        <f>Sortering!AD26</f>
      </c>
      <c r="AF21" s="128">
        <f>Sortering!AE26</f>
        <v>50</v>
      </c>
      <c r="AG21" s="128">
        <f>Sortering!AF26</f>
      </c>
      <c r="AH21" s="128">
        <f>Sortering!AG26</f>
      </c>
      <c r="AI21" s="127">
        <f>Sortering!AH26</f>
      </c>
      <c r="AJ21" s="128">
        <f>Sortering!AI26</f>
      </c>
      <c r="AK21" s="128">
        <f>Sortering!AJ26</f>
        <v>70</v>
      </c>
      <c r="AL21" s="128">
        <f>Sortering!AK26</f>
      </c>
      <c r="AM21" s="127">
        <f>Sortering!AL26</f>
      </c>
      <c r="AN21" s="128">
        <f>Sortering!AM26</f>
        <v>50</v>
      </c>
      <c r="AO21" s="128">
        <f>Sortering!AN26</f>
      </c>
      <c r="AP21" s="128">
        <f>Sortering!AO26</f>
      </c>
      <c r="AQ21" s="127">
        <f>Sortering!AP26</f>
        <v>60</v>
      </c>
      <c r="AR21" s="128">
        <f>Sortering!AQ26</f>
      </c>
      <c r="AS21" s="128">
        <f>Sortering!AR26</f>
        <v>40</v>
      </c>
      <c r="AT21" s="128">
        <f>Sortering!AS26</f>
      </c>
      <c r="AU21" s="127">
        <f>Sortering!AT26</f>
      </c>
      <c r="AV21" s="128">
        <f>Sortering!AU26</f>
        <v>50</v>
      </c>
      <c r="AW21" s="128">
        <f>Sortering!AV26</f>
        <v>40</v>
      </c>
      <c r="AX21" s="128">
        <f>Sortering!AW26</f>
      </c>
      <c r="AY21" s="127">
        <f>Sortering!AX26</f>
      </c>
      <c r="AZ21" s="128">
        <f>Sortering!AY26</f>
      </c>
      <c r="BA21" s="128">
        <f>Sortering!AZ26</f>
        <v>60</v>
      </c>
      <c r="BB21" s="128">
        <f>Sortering!BA26</f>
        <v>60</v>
      </c>
      <c r="BC21" s="127">
        <f>Sortering!BB26</f>
        <v>40</v>
      </c>
      <c r="BD21" s="128">
        <f>Sortering!BC26</f>
      </c>
      <c r="BE21" s="128">
        <f>Sortering!BD26</f>
      </c>
      <c r="BF21" s="129">
        <v>17</v>
      </c>
    </row>
    <row r="22" spans="1:58" ht="26.25" thickBot="1">
      <c r="A22" s="46">
        <v>18</v>
      </c>
      <c r="B22" s="28">
        <f>Sortering!A27</f>
        <v>43</v>
      </c>
      <c r="C22" s="29" t="str">
        <f>Sortering!B27</f>
        <v>Rolf Meier
Bjarke Meier</v>
      </c>
      <c r="D22" s="30" t="str">
        <f>Sortering!C27</f>
        <v>Klubløs</v>
      </c>
      <c r="E22" s="30" t="str">
        <f>Sortering!D27</f>
        <v>Herrer</v>
      </c>
      <c r="F22" s="130">
        <f>Sortering!E27</f>
        <v>23</v>
      </c>
      <c r="G22" s="131">
        <f>Sortering!F27</f>
        <v>860</v>
      </c>
      <c r="H22" s="131">
        <f>IF(Sortering!G27=0,"",Sortering!G27)</f>
        <v>40</v>
      </c>
      <c r="I22" s="132">
        <f>Sortering!H27</f>
        <v>820</v>
      </c>
      <c r="J22" s="144">
        <f>Sortering!I27</f>
        <v>0</v>
      </c>
      <c r="K22" s="133">
        <f>Sortering!J27</f>
        <v>10</v>
      </c>
      <c r="L22" s="134">
        <f>Sortering!K27</f>
      </c>
      <c r="M22" s="134">
        <f>Sortering!L27</f>
        <v>10</v>
      </c>
      <c r="N22" s="134">
        <f>Sortering!M27</f>
        <v>10</v>
      </c>
      <c r="O22" s="133">
        <f>Sortering!N27</f>
        <v>10</v>
      </c>
      <c r="P22" s="134">
        <f>Sortering!O27</f>
        <v>10</v>
      </c>
      <c r="Q22" s="134">
        <f>Sortering!P27</f>
        <v>10</v>
      </c>
      <c r="R22" s="134">
        <f>Sortering!Q27</f>
        <v>20</v>
      </c>
      <c r="S22" s="133">
        <f>Sortering!R27</f>
        <v>10</v>
      </c>
      <c r="T22" s="134">
        <f>Sortering!S27</f>
      </c>
      <c r="U22" s="134">
        <f>Sortering!T27</f>
      </c>
      <c r="V22" s="134">
        <f>Sortering!U27</f>
        <v>30</v>
      </c>
      <c r="W22" s="133">
        <f>Sortering!V27</f>
        <v>40</v>
      </c>
      <c r="X22" s="134">
        <f>Sortering!W27</f>
        <v>60</v>
      </c>
      <c r="Y22" s="134">
        <f>Sortering!X27</f>
      </c>
      <c r="Z22" s="134">
        <f>Sortering!Y27</f>
      </c>
      <c r="AA22" s="133">
        <f>Sortering!Z27</f>
      </c>
      <c r="AB22" s="134">
        <f>Sortering!AA27</f>
      </c>
      <c r="AC22" s="134">
        <f>Sortering!AB27</f>
        <v>50</v>
      </c>
      <c r="AD22" s="134">
        <f>Sortering!AC27</f>
        <v>50</v>
      </c>
      <c r="AE22" s="133">
        <f>Sortering!AD27</f>
      </c>
      <c r="AF22" s="134">
        <f>Sortering!AE27</f>
      </c>
      <c r="AG22" s="134">
        <f>Sortering!AF27</f>
      </c>
      <c r="AH22" s="134">
        <f>Sortering!AG27</f>
      </c>
      <c r="AI22" s="133">
        <f>Sortering!AH27</f>
      </c>
      <c r="AJ22" s="134">
        <f>Sortering!AI27</f>
      </c>
      <c r="AK22" s="134">
        <f>Sortering!AJ27</f>
        <v>70</v>
      </c>
      <c r="AL22" s="134">
        <f>Sortering!AK27</f>
      </c>
      <c r="AM22" s="133">
        <f>Sortering!AL27</f>
      </c>
      <c r="AN22" s="134">
        <f>Sortering!AM27</f>
      </c>
      <c r="AO22" s="134">
        <f>Sortering!AN27</f>
      </c>
      <c r="AP22" s="134">
        <f>Sortering!AO27</f>
        <v>50</v>
      </c>
      <c r="AQ22" s="133">
        <f>Sortering!AP27</f>
        <v>60</v>
      </c>
      <c r="AR22" s="134">
        <f>Sortering!AQ27</f>
      </c>
      <c r="AS22" s="134">
        <f>Sortering!AR27</f>
        <v>40</v>
      </c>
      <c r="AT22" s="134">
        <f>Sortering!AS27</f>
        <v>60</v>
      </c>
      <c r="AU22" s="133">
        <f>Sortering!AT27</f>
        <v>60</v>
      </c>
      <c r="AV22" s="134">
        <f>Sortering!AU27</f>
        <v>50</v>
      </c>
      <c r="AW22" s="134">
        <f>Sortering!AV27</f>
        <v>40</v>
      </c>
      <c r="AX22" s="134">
        <f>Sortering!AW27</f>
      </c>
      <c r="AY22" s="133">
        <f>Sortering!AX27</f>
      </c>
      <c r="AZ22" s="134">
        <f>Sortering!AY27</f>
      </c>
      <c r="BA22" s="134">
        <f>Sortering!AZ27</f>
        <v>60</v>
      </c>
      <c r="BB22" s="134">
        <f>Sortering!BA27</f>
      </c>
      <c r="BC22" s="133">
        <f>Sortering!BB27</f>
      </c>
      <c r="BD22" s="134">
        <f>Sortering!BC27</f>
      </c>
      <c r="BE22" s="134">
        <f>Sortering!BD27</f>
        <v>50</v>
      </c>
      <c r="BF22" s="135">
        <v>18</v>
      </c>
    </row>
    <row r="23" spans="1:58" ht="25.5">
      <c r="A23" s="44">
        <v>19</v>
      </c>
      <c r="B23" s="14">
        <f>Sortering!A28</f>
        <v>6</v>
      </c>
      <c r="C23" s="15" t="str">
        <f>Sortering!B28</f>
        <v>Henrik Barsballe Nielsen
Jes Aage Henning</v>
      </c>
      <c r="D23" s="16" t="str">
        <f>Sortering!C28</f>
        <v>KOK</v>
      </c>
      <c r="E23" s="16" t="str">
        <f>Sortering!D28</f>
        <v>Herrer</v>
      </c>
      <c r="F23" s="118">
        <f>Sortering!E28</f>
        <v>22</v>
      </c>
      <c r="G23" s="119">
        <f>Sortering!F28</f>
        <v>830</v>
      </c>
      <c r="H23" s="119">
        <f>IF(Sortering!G28=0,"",Sortering!G28)</f>
        <v>20</v>
      </c>
      <c r="I23" s="120">
        <f>Sortering!H28</f>
        <v>810</v>
      </c>
      <c r="J23" s="142">
        <f>Sortering!I28</f>
        <v>0</v>
      </c>
      <c r="K23" s="121">
        <f>Sortering!J28</f>
        <v>10</v>
      </c>
      <c r="L23" s="122">
        <f>Sortering!K28</f>
        <v>10</v>
      </c>
      <c r="M23" s="122">
        <f>Sortering!L28</f>
        <v>10</v>
      </c>
      <c r="N23" s="122">
        <f>Sortering!M28</f>
        <v>10</v>
      </c>
      <c r="O23" s="121">
        <f>Sortering!N28</f>
        <v>10</v>
      </c>
      <c r="P23" s="122">
        <f>Sortering!O28</f>
        <v>10</v>
      </c>
      <c r="Q23" s="122">
        <f>Sortering!P28</f>
        <v>10</v>
      </c>
      <c r="R23" s="122">
        <f>Sortering!Q28</f>
        <v>20</v>
      </c>
      <c r="S23" s="121">
        <f>Sortering!R28</f>
        <v>10</v>
      </c>
      <c r="T23" s="122">
        <f>Sortering!S28</f>
        <v>30</v>
      </c>
      <c r="U23" s="122">
        <f>Sortering!T28</f>
        <v>90</v>
      </c>
      <c r="V23" s="122">
        <f>Sortering!U28</f>
      </c>
      <c r="W23" s="121">
        <f>Sortering!V28</f>
        <v>40</v>
      </c>
      <c r="X23" s="122">
        <f>Sortering!W28</f>
      </c>
      <c r="Y23" s="122">
        <f>Sortering!X28</f>
      </c>
      <c r="Z23" s="122">
        <f>Sortering!Y28</f>
      </c>
      <c r="AA23" s="121">
        <f>Sortering!Z28</f>
      </c>
      <c r="AB23" s="122">
        <f>Sortering!AA28</f>
      </c>
      <c r="AC23" s="122">
        <f>Sortering!AB28</f>
        <v>50</v>
      </c>
      <c r="AD23" s="122">
        <f>Sortering!AC28</f>
        <v>50</v>
      </c>
      <c r="AE23" s="121">
        <f>Sortering!AD28</f>
        <v>100</v>
      </c>
      <c r="AF23" s="122">
        <f>Sortering!AE28</f>
      </c>
      <c r="AG23" s="122">
        <f>Sortering!AF28</f>
      </c>
      <c r="AH23" s="122">
        <f>Sortering!AG28</f>
      </c>
      <c r="AI23" s="121">
        <f>Sortering!AH28</f>
      </c>
      <c r="AJ23" s="122">
        <f>Sortering!AI28</f>
      </c>
      <c r="AK23" s="122">
        <f>Sortering!AJ28</f>
        <v>70</v>
      </c>
      <c r="AL23" s="122">
        <f>Sortering!AK28</f>
      </c>
      <c r="AM23" s="121">
        <f>Sortering!AL28</f>
      </c>
      <c r="AN23" s="122">
        <f>Sortering!AM28</f>
      </c>
      <c r="AO23" s="122">
        <f>Sortering!AN28</f>
      </c>
      <c r="AP23" s="122">
        <f>Sortering!AO28</f>
        <v>50</v>
      </c>
      <c r="AQ23" s="121">
        <f>Sortering!AP28</f>
      </c>
      <c r="AR23" s="122">
        <f>Sortering!AQ28</f>
      </c>
      <c r="AS23" s="122">
        <f>Sortering!AR28</f>
        <v>40</v>
      </c>
      <c r="AT23" s="122">
        <f>Sortering!AS28</f>
      </c>
      <c r="AU23" s="121">
        <f>Sortering!AT28</f>
        <v>60</v>
      </c>
      <c r="AV23" s="122">
        <f>Sortering!AU28</f>
      </c>
      <c r="AW23" s="122">
        <f>Sortering!AV28</f>
        <v>40</v>
      </c>
      <c r="AX23" s="122">
        <f>Sortering!AW28</f>
      </c>
      <c r="AY23" s="121">
        <f>Sortering!AX28</f>
      </c>
      <c r="AZ23" s="122">
        <f>Sortering!AY28</f>
      </c>
      <c r="BA23" s="122">
        <f>Sortering!AZ28</f>
        <v>60</v>
      </c>
      <c r="BB23" s="122">
        <f>Sortering!BA28</f>
      </c>
      <c r="BC23" s="121">
        <f>Sortering!BB28</f>
      </c>
      <c r="BD23" s="122">
        <f>Sortering!BC28</f>
      </c>
      <c r="BE23" s="122">
        <f>Sortering!BD28</f>
        <v>50</v>
      </c>
      <c r="BF23" s="123">
        <v>19</v>
      </c>
    </row>
    <row r="24" spans="1:58" ht="25.5">
      <c r="A24" s="45">
        <v>20</v>
      </c>
      <c r="B24" s="21">
        <f>Sortering!A29</f>
        <v>14</v>
      </c>
      <c r="C24" s="22" t="str">
        <f>Sortering!B29</f>
        <v>Christian B. Hansen
Anne Assenholm</v>
      </c>
      <c r="D24" s="23" t="str">
        <f>Sortering!C29</f>
        <v>KOK</v>
      </c>
      <c r="E24" s="23" t="str">
        <f>Sortering!D29</f>
        <v>Mix</v>
      </c>
      <c r="F24" s="124">
        <f>Sortering!E29</f>
        <v>21</v>
      </c>
      <c r="G24" s="125">
        <f>Sortering!F29</f>
        <v>760</v>
      </c>
      <c r="H24" s="125">
        <f>IF(Sortering!G29=0,"",Sortering!G29)</f>
      </c>
      <c r="I24" s="126">
        <f>Sortering!H29</f>
        <v>760</v>
      </c>
      <c r="J24" s="143">
        <f>Sortering!I29</f>
        <v>5</v>
      </c>
      <c r="K24" s="127">
        <f>Sortering!J29</f>
        <v>10</v>
      </c>
      <c r="L24" s="128">
        <f>Sortering!K29</f>
        <v>10</v>
      </c>
      <c r="M24" s="128">
        <f>Sortering!L29</f>
        <v>10</v>
      </c>
      <c r="N24" s="128">
        <f>Sortering!M29</f>
        <v>10</v>
      </c>
      <c r="O24" s="127">
        <f>Sortering!N29</f>
      </c>
      <c r="P24" s="128">
        <f>Sortering!O29</f>
      </c>
      <c r="Q24" s="128">
        <f>Sortering!P29</f>
        <v>10</v>
      </c>
      <c r="R24" s="128">
        <f>Sortering!Q29</f>
        <v>20</v>
      </c>
      <c r="S24" s="127">
        <f>Sortering!R29</f>
        <v>10</v>
      </c>
      <c r="T24" s="128">
        <f>Sortering!S29</f>
        <v>30</v>
      </c>
      <c r="U24" s="128">
        <f>Sortering!T29</f>
      </c>
      <c r="V24" s="128">
        <f>Sortering!U29</f>
      </c>
      <c r="W24" s="127">
        <f>Sortering!V29</f>
        <v>40</v>
      </c>
      <c r="X24" s="128">
        <f>Sortering!W29</f>
        <v>60</v>
      </c>
      <c r="Y24" s="128">
        <f>Sortering!X29</f>
      </c>
      <c r="Z24" s="128">
        <f>Sortering!Y29</f>
      </c>
      <c r="AA24" s="127">
        <f>Sortering!Z29</f>
      </c>
      <c r="AB24" s="128">
        <f>Sortering!AA29</f>
      </c>
      <c r="AC24" s="128">
        <f>Sortering!AB29</f>
      </c>
      <c r="AD24" s="128">
        <f>Sortering!AC29</f>
        <v>50</v>
      </c>
      <c r="AE24" s="127">
        <f>Sortering!AD29</f>
      </c>
      <c r="AF24" s="128">
        <f>Sortering!AE29</f>
        <v>50</v>
      </c>
      <c r="AG24" s="128">
        <f>Sortering!AF29</f>
        <v>60</v>
      </c>
      <c r="AH24" s="128">
        <f>Sortering!AG29</f>
      </c>
      <c r="AI24" s="127">
        <f>Sortering!AH29</f>
      </c>
      <c r="AJ24" s="128">
        <f>Sortering!AI29</f>
      </c>
      <c r="AK24" s="128">
        <f>Sortering!AJ29</f>
      </c>
      <c r="AL24" s="128">
        <f>Sortering!AK29</f>
      </c>
      <c r="AM24" s="127">
        <f>Sortering!AL29</f>
        <v>50</v>
      </c>
      <c r="AN24" s="128">
        <f>Sortering!AM29</f>
        <v>50</v>
      </c>
      <c r="AO24" s="128">
        <f>Sortering!AN29</f>
      </c>
      <c r="AP24" s="128">
        <f>Sortering!AO29</f>
      </c>
      <c r="AQ24" s="127">
        <f>Sortering!AP29</f>
      </c>
      <c r="AR24" s="128">
        <f>Sortering!AQ29</f>
        <v>50</v>
      </c>
      <c r="AS24" s="128">
        <f>Sortering!AR29</f>
        <v>40</v>
      </c>
      <c r="AT24" s="128">
        <f>Sortering!AS29</f>
      </c>
      <c r="AU24" s="127">
        <f>Sortering!AT29</f>
      </c>
      <c r="AV24" s="128">
        <f>Sortering!AU29</f>
        <v>50</v>
      </c>
      <c r="AW24" s="128">
        <f>Sortering!AV29</f>
        <v>40</v>
      </c>
      <c r="AX24" s="128">
        <f>Sortering!AW29</f>
      </c>
      <c r="AY24" s="127">
        <f>Sortering!AX29</f>
      </c>
      <c r="AZ24" s="128">
        <f>Sortering!AY29</f>
      </c>
      <c r="BA24" s="128">
        <f>Sortering!AZ29</f>
        <v>60</v>
      </c>
      <c r="BB24" s="128">
        <f>Sortering!BA29</f>
      </c>
      <c r="BC24" s="127">
        <f>Sortering!BB29</f>
      </c>
      <c r="BD24" s="128">
        <f>Sortering!BC29</f>
      </c>
      <c r="BE24" s="128">
        <f>Sortering!BD29</f>
        <v>50</v>
      </c>
      <c r="BF24" s="129">
        <v>20</v>
      </c>
    </row>
    <row r="25" spans="1:58" ht="26.25" thickBot="1">
      <c r="A25" s="46">
        <v>21</v>
      </c>
      <c r="B25" s="28">
        <f>Sortering!A30</f>
        <v>23</v>
      </c>
      <c r="C25" s="29" t="str">
        <f>Sortering!B30</f>
        <v>Marianne Damgaard
Jørgen Damgaard</v>
      </c>
      <c r="D25" s="30" t="str">
        <f>Sortering!C30</f>
        <v>OK GORM</v>
      </c>
      <c r="E25" s="30" t="str">
        <f>Sortering!D30</f>
        <v>Mix</v>
      </c>
      <c r="F25" s="130">
        <f>Sortering!E30</f>
        <v>25</v>
      </c>
      <c r="G25" s="131">
        <f>Sortering!F30</f>
        <v>910</v>
      </c>
      <c r="H25" s="131">
        <f>IF(Sortering!G30=0,"",Sortering!G30)</f>
        <v>160</v>
      </c>
      <c r="I25" s="132">
        <f>Sortering!H30</f>
        <v>750</v>
      </c>
      <c r="J25" s="144">
        <f>Sortering!I30</f>
        <v>0</v>
      </c>
      <c r="K25" s="133">
        <f>Sortering!J30</f>
      </c>
      <c r="L25" s="134">
        <f>Sortering!K30</f>
        <v>10</v>
      </c>
      <c r="M25" s="134">
        <f>Sortering!L30</f>
        <v>10</v>
      </c>
      <c r="N25" s="134">
        <f>Sortering!M30</f>
        <v>10</v>
      </c>
      <c r="O25" s="133">
        <f>Sortering!N30</f>
        <v>10</v>
      </c>
      <c r="P25" s="134">
        <f>Sortering!O30</f>
        <v>10</v>
      </c>
      <c r="Q25" s="134">
        <f>Sortering!P30</f>
        <v>10</v>
      </c>
      <c r="R25" s="134">
        <f>Sortering!Q30</f>
        <v>20</v>
      </c>
      <c r="S25" s="133">
        <f>Sortering!R30</f>
        <v>10</v>
      </c>
      <c r="T25" s="134">
        <f>Sortering!S30</f>
      </c>
      <c r="U25" s="134">
        <f>Sortering!T30</f>
      </c>
      <c r="V25" s="134">
        <f>Sortering!U30</f>
        <v>30</v>
      </c>
      <c r="W25" s="133">
        <f>Sortering!V30</f>
        <v>40</v>
      </c>
      <c r="X25" s="134">
        <f>Sortering!W30</f>
        <v>60</v>
      </c>
      <c r="Y25" s="134">
        <f>Sortering!X30</f>
        <v>40</v>
      </c>
      <c r="Z25" s="134">
        <f>Sortering!Y30</f>
        <v>30</v>
      </c>
      <c r="AA25" s="133">
        <f>Sortering!Z30</f>
      </c>
      <c r="AB25" s="134">
        <f>Sortering!AA30</f>
      </c>
      <c r="AC25" s="134">
        <f>Sortering!AB30</f>
        <v>50</v>
      </c>
      <c r="AD25" s="134">
        <f>Sortering!AC30</f>
        <v>50</v>
      </c>
      <c r="AE25" s="133">
        <f>Sortering!AD30</f>
      </c>
      <c r="AF25" s="134">
        <f>Sortering!AE30</f>
      </c>
      <c r="AG25" s="134">
        <f>Sortering!AF30</f>
      </c>
      <c r="AH25" s="134">
        <f>Sortering!AG30</f>
      </c>
      <c r="AI25" s="133">
        <f>Sortering!AH30</f>
      </c>
      <c r="AJ25" s="134">
        <f>Sortering!AI30</f>
      </c>
      <c r="AK25" s="134">
        <f>Sortering!AJ30</f>
        <v>70</v>
      </c>
      <c r="AL25" s="134">
        <f>Sortering!AK30</f>
      </c>
      <c r="AM25" s="133">
        <f>Sortering!AL30</f>
        <v>50</v>
      </c>
      <c r="AN25" s="134">
        <f>Sortering!AM30</f>
      </c>
      <c r="AO25" s="134">
        <f>Sortering!AN30</f>
      </c>
      <c r="AP25" s="134">
        <f>Sortering!AO30</f>
        <v>50</v>
      </c>
      <c r="AQ25" s="133">
        <f>Sortering!AP30</f>
      </c>
      <c r="AR25" s="134">
        <f>Sortering!AQ30</f>
      </c>
      <c r="AS25" s="134">
        <f>Sortering!AR30</f>
        <v>40</v>
      </c>
      <c r="AT25" s="134">
        <f>Sortering!AS30</f>
      </c>
      <c r="AU25" s="133">
        <f>Sortering!AT30</f>
        <v>60</v>
      </c>
      <c r="AV25" s="134">
        <f>Sortering!AU30</f>
      </c>
      <c r="AW25" s="134">
        <f>Sortering!AV30</f>
        <v>40</v>
      </c>
      <c r="AX25" s="134">
        <f>Sortering!AW30</f>
      </c>
      <c r="AY25" s="133">
        <f>Sortering!AX30</f>
      </c>
      <c r="AZ25" s="134">
        <f>Sortering!AY30</f>
      </c>
      <c r="BA25" s="134">
        <f>Sortering!AZ30</f>
        <v>60</v>
      </c>
      <c r="BB25" s="134">
        <f>Sortering!BA30</f>
        <v>60</v>
      </c>
      <c r="BC25" s="133">
        <f>Sortering!BB30</f>
        <v>40</v>
      </c>
      <c r="BD25" s="134">
        <f>Sortering!BC30</f>
      </c>
      <c r="BE25" s="134">
        <f>Sortering!BD30</f>
        <v>50</v>
      </c>
      <c r="BF25" s="135">
        <v>21</v>
      </c>
    </row>
    <row r="26" spans="1:58" ht="25.5">
      <c r="A26" s="44">
        <v>22</v>
      </c>
      <c r="B26" s="14">
        <f>Sortering!A31</f>
        <v>33</v>
      </c>
      <c r="C26" s="15" t="str">
        <f>Sortering!B31</f>
        <v>Jeppe Bjerregård Larsen
Poul Larsen</v>
      </c>
      <c r="D26" s="16" t="str">
        <f>Sortering!C31</f>
        <v>OK Esbjerg</v>
      </c>
      <c r="E26" s="16" t="str">
        <f>Sortering!D31</f>
        <v>Herrer</v>
      </c>
      <c r="F26" s="118">
        <f>Sortering!E31</f>
        <v>21</v>
      </c>
      <c r="G26" s="119">
        <f>Sortering!F31</f>
        <v>730</v>
      </c>
      <c r="H26" s="119">
        <f>IF(Sortering!G31=0,"",Sortering!G31)</f>
      </c>
      <c r="I26" s="120">
        <f>Sortering!H31</f>
        <v>730</v>
      </c>
      <c r="J26" s="142">
        <f>Sortering!I31</f>
        <v>8</v>
      </c>
      <c r="K26" s="121">
        <f>Sortering!J31</f>
        <v>10</v>
      </c>
      <c r="L26" s="122">
        <f>Sortering!K31</f>
        <v>10</v>
      </c>
      <c r="M26" s="122">
        <f>Sortering!L31</f>
        <v>10</v>
      </c>
      <c r="N26" s="122">
        <f>Sortering!M31</f>
        <v>10</v>
      </c>
      <c r="O26" s="121">
        <f>Sortering!N31</f>
      </c>
      <c r="P26" s="122">
        <f>Sortering!O31</f>
        <v>10</v>
      </c>
      <c r="Q26" s="122">
        <f>Sortering!P31</f>
        <v>10</v>
      </c>
      <c r="R26" s="122">
        <f>Sortering!Q31</f>
        <v>20</v>
      </c>
      <c r="S26" s="121">
        <f>Sortering!R31</f>
        <v>10</v>
      </c>
      <c r="T26" s="122">
        <f>Sortering!S31</f>
      </c>
      <c r="U26" s="122">
        <f>Sortering!T31</f>
      </c>
      <c r="V26" s="122">
        <f>Sortering!U31</f>
        <v>30</v>
      </c>
      <c r="W26" s="121">
        <f>Sortering!V31</f>
        <v>40</v>
      </c>
      <c r="X26" s="122">
        <f>Sortering!W31</f>
      </c>
      <c r="Y26" s="122">
        <f>Sortering!X31</f>
      </c>
      <c r="Z26" s="122">
        <f>Sortering!Y31</f>
      </c>
      <c r="AA26" s="121">
        <f>Sortering!Z31</f>
      </c>
      <c r="AB26" s="122">
        <f>Sortering!AA31</f>
      </c>
      <c r="AC26" s="122">
        <f>Sortering!AB31</f>
      </c>
      <c r="AD26" s="122">
        <f>Sortering!AC31</f>
      </c>
      <c r="AE26" s="121">
        <f>Sortering!AD31</f>
      </c>
      <c r="AF26" s="122">
        <f>Sortering!AE31</f>
        <v>50</v>
      </c>
      <c r="AG26" s="122">
        <f>Sortering!AF31</f>
      </c>
      <c r="AH26" s="122">
        <f>Sortering!AG31</f>
      </c>
      <c r="AI26" s="121">
        <f>Sortering!AH31</f>
      </c>
      <c r="AJ26" s="122">
        <f>Sortering!AI31</f>
      </c>
      <c r="AK26" s="122">
        <f>Sortering!AJ31</f>
        <v>70</v>
      </c>
      <c r="AL26" s="122">
        <f>Sortering!AK31</f>
      </c>
      <c r="AM26" s="121">
        <f>Sortering!AL31</f>
        <v>50</v>
      </c>
      <c r="AN26" s="122">
        <f>Sortering!AM31</f>
        <v>50</v>
      </c>
      <c r="AO26" s="122">
        <f>Sortering!AN31</f>
      </c>
      <c r="AP26" s="122">
        <f>Sortering!AO31</f>
      </c>
      <c r="AQ26" s="121">
        <f>Sortering!AP31</f>
      </c>
      <c r="AR26" s="122">
        <f>Sortering!AQ31</f>
        <v>50</v>
      </c>
      <c r="AS26" s="122">
        <f>Sortering!AR31</f>
        <v>40</v>
      </c>
      <c r="AT26" s="122">
        <f>Sortering!AS31</f>
        <v>60</v>
      </c>
      <c r="AU26" s="121">
        <f>Sortering!AT31</f>
      </c>
      <c r="AV26" s="122">
        <f>Sortering!AU31</f>
        <v>50</v>
      </c>
      <c r="AW26" s="122">
        <f>Sortering!AV31</f>
        <v>40</v>
      </c>
      <c r="AX26" s="122">
        <f>Sortering!AW31</f>
      </c>
      <c r="AY26" s="121">
        <f>Sortering!AX31</f>
      </c>
      <c r="AZ26" s="122">
        <f>Sortering!AY31</f>
      </c>
      <c r="BA26" s="122">
        <f>Sortering!AZ31</f>
        <v>60</v>
      </c>
      <c r="BB26" s="122">
        <f>Sortering!BA31</f>
      </c>
      <c r="BC26" s="121">
        <f>Sortering!BB31</f>
      </c>
      <c r="BD26" s="122">
        <f>Sortering!BC31</f>
      </c>
      <c r="BE26" s="122">
        <f>Sortering!BD31</f>
        <v>50</v>
      </c>
      <c r="BF26" s="123">
        <v>22</v>
      </c>
    </row>
    <row r="27" spans="1:58" ht="25.5">
      <c r="A27" s="45">
        <v>23</v>
      </c>
      <c r="B27" s="21">
        <f>Sortering!A32</f>
        <v>18</v>
      </c>
      <c r="C27" s="22" t="str">
        <f>Sortering!B32</f>
        <v>Lone Rasmussen
Niels Nygaard Jensen</v>
      </c>
      <c r="D27" s="23" t="str">
        <f>Sortering!C32</f>
        <v>Snab</v>
      </c>
      <c r="E27" s="23" t="str">
        <f>Sortering!D32</f>
        <v>Mix</v>
      </c>
      <c r="F27" s="124">
        <f>Sortering!E32</f>
        <v>21</v>
      </c>
      <c r="G27" s="125">
        <f>Sortering!F32</f>
        <v>690</v>
      </c>
      <c r="H27" s="125">
        <f>IF(Sortering!G32=0,"",Sortering!G32)</f>
        <v>10</v>
      </c>
      <c r="I27" s="126">
        <f>Sortering!H32</f>
        <v>680</v>
      </c>
      <c r="J27" s="143">
        <f>Sortering!I32</f>
        <v>0</v>
      </c>
      <c r="K27" s="127">
        <f>Sortering!J32</f>
        <v>10</v>
      </c>
      <c r="L27" s="128">
        <f>Sortering!K32</f>
        <v>10</v>
      </c>
      <c r="M27" s="128">
        <f>Sortering!L32</f>
        <v>10</v>
      </c>
      <c r="N27" s="128">
        <f>Sortering!M32</f>
        <v>10</v>
      </c>
      <c r="O27" s="127">
        <f>Sortering!N32</f>
      </c>
      <c r="P27" s="128">
        <f>Sortering!O32</f>
        <v>10</v>
      </c>
      <c r="Q27" s="128">
        <f>Sortering!P32</f>
        <v>10</v>
      </c>
      <c r="R27" s="128">
        <f>Sortering!Q32</f>
        <v>20</v>
      </c>
      <c r="S27" s="127">
        <f>Sortering!R32</f>
        <v>10</v>
      </c>
      <c r="T27" s="128">
        <f>Sortering!S32</f>
      </c>
      <c r="U27" s="128">
        <f>Sortering!T32</f>
      </c>
      <c r="V27" s="128">
        <f>Sortering!U32</f>
        <v>30</v>
      </c>
      <c r="W27" s="127">
        <f>Sortering!V32</f>
        <v>40</v>
      </c>
      <c r="X27" s="128">
        <f>Sortering!W32</f>
        <v>60</v>
      </c>
      <c r="Y27" s="128">
        <f>Sortering!X32</f>
      </c>
      <c r="Z27" s="128">
        <f>Sortering!Y32</f>
        <v>30</v>
      </c>
      <c r="AA27" s="127">
        <f>Sortering!Z32</f>
      </c>
      <c r="AB27" s="128">
        <f>Sortering!AA32</f>
      </c>
      <c r="AC27" s="128">
        <f>Sortering!AB32</f>
        <v>50</v>
      </c>
      <c r="AD27" s="128">
        <f>Sortering!AC32</f>
        <v>50</v>
      </c>
      <c r="AE27" s="127">
        <f>Sortering!AD32</f>
      </c>
      <c r="AF27" s="128">
        <f>Sortering!AE32</f>
      </c>
      <c r="AG27" s="128">
        <f>Sortering!AF32</f>
      </c>
      <c r="AH27" s="128">
        <f>Sortering!AG32</f>
      </c>
      <c r="AI27" s="127">
        <f>Sortering!AH32</f>
      </c>
      <c r="AJ27" s="128">
        <f>Sortering!AI32</f>
      </c>
      <c r="AK27" s="128">
        <f>Sortering!AJ32</f>
      </c>
      <c r="AL27" s="128">
        <f>Sortering!AK32</f>
      </c>
      <c r="AM27" s="127">
        <f>Sortering!AL32</f>
        <v>50</v>
      </c>
      <c r="AN27" s="128">
        <f>Sortering!AM32</f>
        <v>50</v>
      </c>
      <c r="AO27" s="128">
        <f>Sortering!AN32</f>
      </c>
      <c r="AP27" s="128">
        <f>Sortering!AO32</f>
      </c>
      <c r="AQ27" s="127">
        <f>Sortering!AP32</f>
      </c>
      <c r="AR27" s="128">
        <f>Sortering!AQ32</f>
      </c>
      <c r="AS27" s="128">
        <f>Sortering!AR32</f>
        <v>40</v>
      </c>
      <c r="AT27" s="128">
        <f>Sortering!AS32</f>
      </c>
      <c r="AU27" s="127">
        <f>Sortering!AT32</f>
      </c>
      <c r="AV27" s="128">
        <f>Sortering!AU32</f>
        <v>50</v>
      </c>
      <c r="AW27" s="128">
        <f>Sortering!AV32</f>
        <v>40</v>
      </c>
      <c r="AX27" s="128">
        <f>Sortering!AW32</f>
      </c>
      <c r="AY27" s="127">
        <f>Sortering!AX32</f>
      </c>
      <c r="AZ27" s="128">
        <f>Sortering!AY32</f>
      </c>
      <c r="BA27" s="128">
        <f>Sortering!AZ32</f>
        <v>60</v>
      </c>
      <c r="BB27" s="128">
        <f>Sortering!BA32</f>
      </c>
      <c r="BC27" s="127">
        <f>Sortering!BB32</f>
      </c>
      <c r="BD27" s="128">
        <f>Sortering!BC32</f>
      </c>
      <c r="BE27" s="128">
        <f>Sortering!BD32</f>
        <v>50</v>
      </c>
      <c r="BF27" s="129">
        <v>23</v>
      </c>
    </row>
    <row r="28" spans="1:58" ht="26.25" thickBot="1">
      <c r="A28" s="46">
        <v>24</v>
      </c>
      <c r="B28" s="28">
        <f>Sortering!A33</f>
        <v>31</v>
      </c>
      <c r="C28" s="29" t="str">
        <f>Sortering!B33</f>
        <v>Flemming D. Andersen
Jørn F. Andersen</v>
      </c>
      <c r="D28" s="30" t="str">
        <f>Sortering!C33</f>
        <v>HTF</v>
      </c>
      <c r="E28" s="30" t="str">
        <f>Sortering!D33</f>
        <v>Veteran</v>
      </c>
      <c r="F28" s="130">
        <f>Sortering!E33</f>
        <v>19</v>
      </c>
      <c r="G28" s="131">
        <f>Sortering!F33</f>
        <v>620</v>
      </c>
      <c r="H28" s="131">
        <f>IF(Sortering!G33=0,"",Sortering!G33)</f>
        <v>5</v>
      </c>
      <c r="I28" s="132">
        <f>Sortering!H33</f>
        <v>615</v>
      </c>
      <c r="J28" s="144">
        <f>Sortering!I33</f>
        <v>0</v>
      </c>
      <c r="K28" s="133">
        <f>Sortering!J33</f>
        <v>10</v>
      </c>
      <c r="L28" s="134">
        <f>Sortering!K33</f>
        <v>10</v>
      </c>
      <c r="M28" s="134">
        <f>Sortering!L33</f>
        <v>10</v>
      </c>
      <c r="N28" s="134">
        <f>Sortering!M33</f>
        <v>10</v>
      </c>
      <c r="O28" s="133">
        <f>Sortering!N33</f>
      </c>
      <c r="P28" s="134">
        <f>Sortering!O33</f>
        <v>10</v>
      </c>
      <c r="Q28" s="134">
        <f>Sortering!P33</f>
        <v>10</v>
      </c>
      <c r="R28" s="134">
        <f>Sortering!Q33</f>
        <v>20</v>
      </c>
      <c r="S28" s="133">
        <f>Sortering!R33</f>
        <v>10</v>
      </c>
      <c r="T28" s="134">
        <f>Sortering!S33</f>
      </c>
      <c r="U28" s="134">
        <f>Sortering!T33</f>
      </c>
      <c r="V28" s="134">
        <f>Sortering!U33</f>
        <v>30</v>
      </c>
      <c r="W28" s="133">
        <f>Sortering!V33</f>
        <v>40</v>
      </c>
      <c r="X28" s="134">
        <f>Sortering!W33</f>
        <v>60</v>
      </c>
      <c r="Y28" s="134">
        <f>Sortering!X33</f>
      </c>
      <c r="Z28" s="134">
        <f>Sortering!Y33</f>
        <v>30</v>
      </c>
      <c r="AA28" s="133">
        <f>Sortering!Z33</f>
      </c>
      <c r="AB28" s="134">
        <f>Sortering!AA33</f>
      </c>
      <c r="AC28" s="134">
        <f>Sortering!AB33</f>
      </c>
      <c r="AD28" s="134">
        <f>Sortering!AC33</f>
        <v>50</v>
      </c>
      <c r="AE28" s="133">
        <f>Sortering!AD33</f>
      </c>
      <c r="AF28" s="134">
        <f>Sortering!AE33</f>
      </c>
      <c r="AG28" s="134">
        <f>Sortering!AF33</f>
      </c>
      <c r="AH28" s="134">
        <f>Sortering!AG33</f>
      </c>
      <c r="AI28" s="133">
        <f>Sortering!AH33</f>
      </c>
      <c r="AJ28" s="134">
        <f>Sortering!AI33</f>
      </c>
      <c r="AK28" s="134">
        <f>Sortering!AJ33</f>
        <v>70</v>
      </c>
      <c r="AL28" s="134">
        <f>Sortering!AK33</f>
      </c>
      <c r="AM28" s="133">
        <f>Sortering!AL33</f>
        <v>50</v>
      </c>
      <c r="AN28" s="134">
        <f>Sortering!AM33</f>
      </c>
      <c r="AO28" s="134">
        <f>Sortering!AN33</f>
      </c>
      <c r="AP28" s="134">
        <f>Sortering!AO33</f>
      </c>
      <c r="AQ28" s="133">
        <f>Sortering!AP33</f>
      </c>
      <c r="AR28" s="134">
        <f>Sortering!AQ33</f>
      </c>
      <c r="AS28" s="134">
        <f>Sortering!AR33</f>
      </c>
      <c r="AT28" s="134">
        <f>Sortering!AS33</f>
      </c>
      <c r="AU28" s="133">
        <f>Sortering!AT33</f>
      </c>
      <c r="AV28" s="134">
        <f>Sortering!AU33</f>
      </c>
      <c r="AW28" s="134">
        <f>Sortering!AV33</f>
        <v>40</v>
      </c>
      <c r="AX28" s="134">
        <f>Sortering!AW33</f>
      </c>
      <c r="AY28" s="133">
        <f>Sortering!AX33</f>
      </c>
      <c r="AZ28" s="134">
        <f>Sortering!AY33</f>
      </c>
      <c r="BA28" s="134">
        <f>Sortering!AZ33</f>
        <v>60</v>
      </c>
      <c r="BB28" s="134">
        <f>Sortering!BA33</f>
        <v>60</v>
      </c>
      <c r="BC28" s="133">
        <f>Sortering!BB33</f>
        <v>40</v>
      </c>
      <c r="BD28" s="134">
        <f>Sortering!BC33</f>
      </c>
      <c r="BE28" s="134">
        <f>Sortering!BD33</f>
      </c>
      <c r="BF28" s="135">
        <v>24</v>
      </c>
    </row>
    <row r="29" spans="1:58" ht="27" customHeight="1">
      <c r="A29" s="44">
        <v>25</v>
      </c>
      <c r="B29" s="14">
        <f>Sortering!A34</f>
        <v>16</v>
      </c>
      <c r="C29" s="15" t="str">
        <f>Sortering!B34</f>
        <v>Ida Ravn Jacobsen
Trine Eg Staugaard</v>
      </c>
      <c r="D29" s="16" t="str">
        <f>Sortering!C34</f>
        <v>KOK</v>
      </c>
      <c r="E29" s="16" t="str">
        <f>Sortering!D34</f>
        <v>Ung. piger</v>
      </c>
      <c r="F29" s="118">
        <f>Sortering!E34</f>
        <v>18</v>
      </c>
      <c r="G29" s="119">
        <f>Sortering!F34</f>
        <v>580</v>
      </c>
      <c r="H29" s="119">
        <f>IF(Sortering!G34=0,"",Sortering!G34)</f>
      </c>
      <c r="I29" s="120">
        <f>Sortering!H34</f>
        <v>580</v>
      </c>
      <c r="J29" s="142">
        <f>Sortering!I34</f>
        <v>13</v>
      </c>
      <c r="K29" s="121">
        <f>Sortering!J34</f>
        <v>10</v>
      </c>
      <c r="L29" s="122">
        <f>Sortering!K34</f>
        <v>10</v>
      </c>
      <c r="M29" s="122">
        <f>Sortering!L34</f>
        <v>10</v>
      </c>
      <c r="N29" s="122">
        <f>Sortering!M34</f>
        <v>10</v>
      </c>
      <c r="O29" s="121">
        <f>Sortering!N34</f>
      </c>
      <c r="P29" s="122">
        <f>Sortering!O34</f>
      </c>
      <c r="Q29" s="122">
        <f>Sortering!P34</f>
      </c>
      <c r="R29" s="122">
        <f>Sortering!Q34</f>
        <v>20</v>
      </c>
      <c r="S29" s="121">
        <f>Sortering!R34</f>
        <v>10</v>
      </c>
      <c r="T29" s="122">
        <f>Sortering!S34</f>
        <v>30</v>
      </c>
      <c r="U29" s="122">
        <f>Sortering!T34</f>
      </c>
      <c r="V29" s="122">
        <f>Sortering!U34</f>
        <v>30</v>
      </c>
      <c r="W29" s="121">
        <f>Sortering!V34</f>
        <v>40</v>
      </c>
      <c r="X29" s="122">
        <f>Sortering!W34</f>
      </c>
      <c r="Y29" s="122">
        <f>Sortering!X34</f>
        <v>40</v>
      </c>
      <c r="Z29" s="122">
        <f>Sortering!Y34</f>
        <v>30</v>
      </c>
      <c r="AA29" s="121">
        <f>Sortering!Z34</f>
      </c>
      <c r="AB29" s="122">
        <f>Sortering!AA34</f>
      </c>
      <c r="AC29" s="122">
        <f>Sortering!AB34</f>
      </c>
      <c r="AD29" s="122">
        <f>Sortering!AC34</f>
        <v>50</v>
      </c>
      <c r="AE29" s="121">
        <f>Sortering!AD34</f>
      </c>
      <c r="AF29" s="122">
        <f>Sortering!AE34</f>
        <v>50</v>
      </c>
      <c r="AG29" s="122">
        <f>Sortering!AF34</f>
      </c>
      <c r="AH29" s="122">
        <f>Sortering!AG34</f>
      </c>
      <c r="AI29" s="121">
        <f>Sortering!AH34</f>
      </c>
      <c r="AJ29" s="122">
        <f>Sortering!AI34</f>
      </c>
      <c r="AK29" s="122">
        <f>Sortering!AJ34</f>
      </c>
      <c r="AL29" s="122">
        <f>Sortering!AK34</f>
      </c>
      <c r="AM29" s="121">
        <f>Sortering!AL34</f>
        <v>50</v>
      </c>
      <c r="AN29" s="122">
        <f>Sortering!AM34</f>
      </c>
      <c r="AO29" s="122">
        <f>Sortering!AN34</f>
      </c>
      <c r="AP29" s="122">
        <f>Sortering!AO34</f>
      </c>
      <c r="AQ29" s="121">
        <f>Sortering!AP34</f>
      </c>
      <c r="AR29" s="122">
        <f>Sortering!AQ34</f>
        <v>50</v>
      </c>
      <c r="AS29" s="122">
        <f>Sortering!AR34</f>
        <v>40</v>
      </c>
      <c r="AT29" s="122">
        <f>Sortering!AS34</f>
      </c>
      <c r="AU29" s="121">
        <f>Sortering!AT34</f>
      </c>
      <c r="AV29" s="122">
        <f>Sortering!AU34</f>
      </c>
      <c r="AW29" s="122">
        <f>Sortering!AV34</f>
      </c>
      <c r="AX29" s="122">
        <f>Sortering!AW34</f>
      </c>
      <c r="AY29" s="121">
        <f>Sortering!AX34</f>
      </c>
      <c r="AZ29" s="122">
        <f>Sortering!AY34</f>
      </c>
      <c r="BA29" s="122">
        <f>Sortering!AZ34</f>
      </c>
      <c r="BB29" s="122">
        <f>Sortering!BA34</f>
        <v>60</v>
      </c>
      <c r="BC29" s="121">
        <f>Sortering!BB34</f>
        <v>40</v>
      </c>
      <c r="BD29" s="122">
        <f>Sortering!BC34</f>
      </c>
      <c r="BE29" s="122">
        <f>Sortering!BD34</f>
      </c>
      <c r="BF29" s="123">
        <v>25</v>
      </c>
    </row>
    <row r="30" spans="1:58" ht="25.5">
      <c r="A30" s="45">
        <v>26</v>
      </c>
      <c r="B30" s="21">
        <f>Sortering!A35</f>
        <v>15</v>
      </c>
      <c r="C30" s="22" t="str">
        <f>Sortering!B35</f>
        <v>Tine Dalgaard
Ida Lottenburger</v>
      </c>
      <c r="D30" s="23" t="str">
        <f>Sortering!C35</f>
        <v>KOK</v>
      </c>
      <c r="E30" s="23" t="str">
        <f>Sortering!D35</f>
        <v>Jun. piger</v>
      </c>
      <c r="F30" s="124">
        <f>Sortering!E35</f>
        <v>16</v>
      </c>
      <c r="G30" s="125">
        <f>Sortering!F35</f>
        <v>570</v>
      </c>
      <c r="H30" s="125">
        <f>IF(Sortering!G35=0,"",Sortering!G35)</f>
      </c>
      <c r="I30" s="126">
        <f>Sortering!H35</f>
        <v>570</v>
      </c>
      <c r="J30" s="143">
        <f>Sortering!I35</f>
        <v>7</v>
      </c>
      <c r="K30" s="127">
        <f>Sortering!J35</f>
      </c>
      <c r="L30" s="128">
        <f>Sortering!K35</f>
        <v>10</v>
      </c>
      <c r="M30" s="128">
        <f>Sortering!L35</f>
        <v>10</v>
      </c>
      <c r="N30" s="128">
        <f>Sortering!M35</f>
        <v>10</v>
      </c>
      <c r="O30" s="127">
        <f>Sortering!N35</f>
      </c>
      <c r="P30" s="128">
        <f>Sortering!O35</f>
        <v>10</v>
      </c>
      <c r="Q30" s="128">
        <f>Sortering!P35</f>
        <v>10</v>
      </c>
      <c r="R30" s="128">
        <f>Sortering!Q35</f>
        <v>20</v>
      </c>
      <c r="S30" s="127">
        <f>Sortering!R35</f>
      </c>
      <c r="T30" s="128">
        <f>Sortering!S35</f>
      </c>
      <c r="U30" s="128">
        <f>Sortering!T35</f>
      </c>
      <c r="V30" s="128">
        <f>Sortering!U35</f>
      </c>
      <c r="W30" s="127">
        <f>Sortering!V35</f>
        <v>40</v>
      </c>
      <c r="X30" s="128">
        <f>Sortering!W35</f>
      </c>
      <c r="Y30" s="128">
        <f>Sortering!X35</f>
      </c>
      <c r="Z30" s="128">
        <f>Sortering!Y35</f>
      </c>
      <c r="AA30" s="127">
        <f>Sortering!Z35</f>
      </c>
      <c r="AB30" s="128">
        <f>Sortering!AA35</f>
      </c>
      <c r="AC30" s="128">
        <f>Sortering!AB35</f>
        <v>50</v>
      </c>
      <c r="AD30" s="128">
        <f>Sortering!AC35</f>
        <v>50</v>
      </c>
      <c r="AE30" s="127">
        <f>Sortering!AD35</f>
      </c>
      <c r="AF30" s="128">
        <f>Sortering!AE35</f>
      </c>
      <c r="AG30" s="128">
        <f>Sortering!AF35</f>
      </c>
      <c r="AH30" s="128">
        <f>Sortering!AG35</f>
      </c>
      <c r="AI30" s="127">
        <f>Sortering!AH35</f>
        <v>40</v>
      </c>
      <c r="AJ30" s="128">
        <f>Sortering!AI35</f>
      </c>
      <c r="AK30" s="128">
        <f>Sortering!AJ35</f>
      </c>
      <c r="AL30" s="128">
        <f>Sortering!AK35</f>
      </c>
      <c r="AM30" s="127">
        <f>Sortering!AL35</f>
        <v>50</v>
      </c>
      <c r="AN30" s="128">
        <f>Sortering!AM35</f>
      </c>
      <c r="AO30" s="128">
        <f>Sortering!AN35</f>
      </c>
      <c r="AP30" s="128">
        <f>Sortering!AO35</f>
      </c>
      <c r="AQ30" s="127">
        <f>Sortering!AP35</f>
      </c>
      <c r="AR30" s="128">
        <f>Sortering!AQ35</f>
      </c>
      <c r="AS30" s="128">
        <f>Sortering!AR35</f>
      </c>
      <c r="AT30" s="128">
        <f>Sortering!AS35</f>
      </c>
      <c r="AU30" s="127">
        <f>Sortering!AT35</f>
      </c>
      <c r="AV30" s="128">
        <f>Sortering!AU35</f>
        <v>50</v>
      </c>
      <c r="AW30" s="128">
        <f>Sortering!AV35</f>
        <v>40</v>
      </c>
      <c r="AX30" s="128">
        <f>Sortering!AW35</f>
      </c>
      <c r="AY30" s="127">
        <f>Sortering!AX35</f>
      </c>
      <c r="AZ30" s="128">
        <f>Sortering!AY35</f>
      </c>
      <c r="BA30" s="128">
        <f>Sortering!AZ35</f>
        <v>60</v>
      </c>
      <c r="BB30" s="128">
        <f>Sortering!BA35</f>
      </c>
      <c r="BC30" s="127">
        <f>Sortering!BB35</f>
      </c>
      <c r="BD30" s="128">
        <f>Sortering!BC35</f>
        <v>70</v>
      </c>
      <c r="BE30" s="128">
        <f>Sortering!BD35</f>
        <v>50</v>
      </c>
      <c r="BF30" s="129">
        <v>26</v>
      </c>
    </row>
    <row r="31" spans="1:58" ht="26.25" thickBot="1">
      <c r="A31" s="46">
        <v>27</v>
      </c>
      <c r="B31" s="28">
        <f>Sortering!A36</f>
        <v>26</v>
      </c>
      <c r="C31" s="29" t="str">
        <f>Sortering!B36</f>
        <v>Christian&amp;Jonathan Ramus
Anne Grethe Eriksen</v>
      </c>
      <c r="D31" s="30" t="str">
        <f>Sortering!C36</f>
        <v>Fros</v>
      </c>
      <c r="E31" s="30" t="str">
        <f>Sortering!D36</f>
        <v>Mix</v>
      </c>
      <c r="F31" s="130">
        <f>Sortering!E36</f>
        <v>16</v>
      </c>
      <c r="G31" s="131">
        <f>Sortering!F36</f>
        <v>570</v>
      </c>
      <c r="H31" s="131">
        <f>IF(Sortering!G36=0,"",Sortering!G36)</f>
      </c>
      <c r="I31" s="132">
        <f>Sortering!H36</f>
        <v>570</v>
      </c>
      <c r="J31" s="144">
        <f>Sortering!I36</f>
        <v>10</v>
      </c>
      <c r="K31" s="133">
        <f>Sortering!J36</f>
      </c>
      <c r="L31" s="134">
        <f>Sortering!K36</f>
        <v>10</v>
      </c>
      <c r="M31" s="134">
        <f>Sortering!L36</f>
        <v>10</v>
      </c>
      <c r="N31" s="134">
        <f>Sortering!M36</f>
        <v>10</v>
      </c>
      <c r="O31" s="133">
        <f>Sortering!N36</f>
      </c>
      <c r="P31" s="134">
        <f>Sortering!O36</f>
      </c>
      <c r="Q31" s="134">
        <f>Sortering!P36</f>
        <v>10</v>
      </c>
      <c r="R31" s="134">
        <f>Sortering!Q36</f>
        <v>20</v>
      </c>
      <c r="S31" s="133">
        <f>Sortering!R36</f>
      </c>
      <c r="T31" s="134">
        <f>Sortering!S36</f>
      </c>
      <c r="U31" s="134">
        <f>Sortering!T36</f>
      </c>
      <c r="V31" s="134">
        <f>Sortering!U36</f>
        <v>30</v>
      </c>
      <c r="W31" s="133">
        <f>Sortering!V36</f>
      </c>
      <c r="X31" s="134">
        <f>Sortering!W36</f>
      </c>
      <c r="Y31" s="134">
        <f>Sortering!X36</f>
      </c>
      <c r="Z31" s="134">
        <f>Sortering!Y36</f>
      </c>
      <c r="AA31" s="133">
        <f>Sortering!Z36</f>
      </c>
      <c r="AB31" s="134">
        <f>Sortering!AA36</f>
        <v>40</v>
      </c>
      <c r="AC31" s="134">
        <f>Sortering!AB36</f>
      </c>
      <c r="AD31" s="134">
        <f>Sortering!AC36</f>
        <v>50</v>
      </c>
      <c r="AE31" s="133">
        <f>Sortering!AD36</f>
      </c>
      <c r="AF31" s="134">
        <f>Sortering!AE36</f>
      </c>
      <c r="AG31" s="134">
        <f>Sortering!AF36</f>
      </c>
      <c r="AH31" s="134">
        <f>Sortering!AG36</f>
        <v>50</v>
      </c>
      <c r="AI31" s="133">
        <f>Sortering!AH36</f>
      </c>
      <c r="AJ31" s="134">
        <f>Sortering!AI36</f>
      </c>
      <c r="AK31" s="134">
        <f>Sortering!AJ36</f>
      </c>
      <c r="AL31" s="134">
        <f>Sortering!AK36</f>
      </c>
      <c r="AM31" s="133">
        <f>Sortering!AL36</f>
        <v>50</v>
      </c>
      <c r="AN31" s="134">
        <f>Sortering!AM36</f>
        <v>50</v>
      </c>
      <c r="AO31" s="134">
        <f>Sortering!AN36</f>
      </c>
      <c r="AP31" s="134">
        <f>Sortering!AO36</f>
      </c>
      <c r="AQ31" s="133">
        <f>Sortering!AP36</f>
      </c>
      <c r="AR31" s="134">
        <f>Sortering!AQ36</f>
      </c>
      <c r="AS31" s="134">
        <f>Sortering!AR36</f>
        <v>40</v>
      </c>
      <c r="AT31" s="134">
        <f>Sortering!AS36</f>
      </c>
      <c r="AU31" s="133">
        <f>Sortering!AT36</f>
      </c>
      <c r="AV31" s="134">
        <f>Sortering!AU36</f>
        <v>50</v>
      </c>
      <c r="AW31" s="134">
        <f>Sortering!AV36</f>
        <v>40</v>
      </c>
      <c r="AX31" s="134">
        <f>Sortering!AW36</f>
      </c>
      <c r="AY31" s="133">
        <f>Sortering!AX36</f>
      </c>
      <c r="AZ31" s="134">
        <f>Sortering!AY36</f>
      </c>
      <c r="BA31" s="134">
        <f>Sortering!AZ36</f>
        <v>60</v>
      </c>
      <c r="BB31" s="134">
        <f>Sortering!BA36</f>
      </c>
      <c r="BC31" s="133">
        <f>Sortering!BB36</f>
      </c>
      <c r="BD31" s="134">
        <f>Sortering!BC36</f>
      </c>
      <c r="BE31" s="134">
        <f>Sortering!BD36</f>
        <v>50</v>
      </c>
      <c r="BF31" s="135">
        <v>27</v>
      </c>
    </row>
    <row r="32" spans="1:58" ht="25.5">
      <c r="A32" s="44">
        <v>28</v>
      </c>
      <c r="B32" s="14">
        <f>Sortering!A37</f>
        <v>35</v>
      </c>
      <c r="C32" s="15" t="str">
        <f>Sortering!B37</f>
        <v>Helene Nissen
Niels Boysen</v>
      </c>
      <c r="D32" s="16" t="str">
        <f>Sortering!C37</f>
        <v>OK Esbjerg</v>
      </c>
      <c r="E32" s="16" t="str">
        <f>Sortering!D37</f>
        <v>Mix</v>
      </c>
      <c r="F32" s="118">
        <f>Sortering!E37</f>
        <v>18</v>
      </c>
      <c r="G32" s="119">
        <f>Sortering!F37</f>
        <v>560</v>
      </c>
      <c r="H32" s="119">
        <f>IF(Sortering!G37=0,"",Sortering!G37)</f>
      </c>
      <c r="I32" s="120">
        <f>Sortering!H37</f>
        <v>560</v>
      </c>
      <c r="J32" s="142">
        <f>Sortering!I37</f>
        <v>6</v>
      </c>
      <c r="K32" s="121">
        <f>Sortering!J37</f>
        <v>10</v>
      </c>
      <c r="L32" s="122">
        <f>Sortering!K37</f>
        <v>10</v>
      </c>
      <c r="M32" s="122">
        <f>Sortering!L37</f>
        <v>10</v>
      </c>
      <c r="N32" s="122">
        <f>Sortering!M37</f>
        <v>10</v>
      </c>
      <c r="O32" s="121">
        <f>Sortering!N37</f>
      </c>
      <c r="P32" s="122">
        <f>Sortering!O37</f>
        <v>10</v>
      </c>
      <c r="Q32" s="122">
        <f>Sortering!P37</f>
        <v>10</v>
      </c>
      <c r="R32" s="122">
        <f>Sortering!Q37</f>
        <v>20</v>
      </c>
      <c r="S32" s="121">
        <f>Sortering!R37</f>
        <v>10</v>
      </c>
      <c r="T32" s="122">
        <f>Sortering!S37</f>
      </c>
      <c r="U32" s="122">
        <f>Sortering!T37</f>
      </c>
      <c r="V32" s="122">
        <f>Sortering!U37</f>
        <v>30</v>
      </c>
      <c r="W32" s="121">
        <f>Sortering!V37</f>
        <v>40</v>
      </c>
      <c r="X32" s="122">
        <f>Sortering!W37</f>
        <v>60</v>
      </c>
      <c r="Y32" s="122">
        <f>Sortering!X37</f>
      </c>
      <c r="Z32" s="122">
        <f>Sortering!Y37</f>
      </c>
      <c r="AA32" s="121">
        <f>Sortering!Z37</f>
      </c>
      <c r="AB32" s="122">
        <f>Sortering!AA37</f>
      </c>
      <c r="AC32" s="122">
        <f>Sortering!AB37</f>
      </c>
      <c r="AD32" s="122">
        <f>Sortering!AC37</f>
        <v>50</v>
      </c>
      <c r="AE32" s="121">
        <f>Sortering!AD37</f>
      </c>
      <c r="AF32" s="122">
        <f>Sortering!AE37</f>
        <v>50</v>
      </c>
      <c r="AG32" s="122">
        <f>Sortering!AF37</f>
      </c>
      <c r="AH32" s="122">
        <f>Sortering!AG37</f>
      </c>
      <c r="AI32" s="121">
        <f>Sortering!AH37</f>
      </c>
      <c r="AJ32" s="122">
        <f>Sortering!AI37</f>
      </c>
      <c r="AK32" s="122">
        <f>Sortering!AJ37</f>
      </c>
      <c r="AL32" s="122">
        <f>Sortering!AK37</f>
      </c>
      <c r="AM32" s="121">
        <f>Sortering!AL37</f>
      </c>
      <c r="AN32" s="122">
        <f>Sortering!AM37</f>
      </c>
      <c r="AO32" s="122">
        <f>Sortering!AN37</f>
      </c>
      <c r="AP32" s="122">
        <f>Sortering!AO37</f>
      </c>
      <c r="AQ32" s="121">
        <f>Sortering!AP37</f>
      </c>
      <c r="AR32" s="122">
        <f>Sortering!AQ37</f>
      </c>
      <c r="AS32" s="122">
        <f>Sortering!AR37</f>
        <v>40</v>
      </c>
      <c r="AT32" s="122">
        <f>Sortering!AS37</f>
      </c>
      <c r="AU32" s="121">
        <f>Sortering!AT37</f>
      </c>
      <c r="AV32" s="122">
        <f>Sortering!AU37</f>
      </c>
      <c r="AW32" s="122">
        <f>Sortering!AV37</f>
        <v>40</v>
      </c>
      <c r="AX32" s="122">
        <f>Sortering!AW37</f>
      </c>
      <c r="AY32" s="121">
        <f>Sortering!AX37</f>
      </c>
      <c r="AZ32" s="122">
        <f>Sortering!AY37</f>
      </c>
      <c r="BA32" s="122">
        <f>Sortering!AZ37</f>
        <v>60</v>
      </c>
      <c r="BB32" s="122">
        <f>Sortering!BA37</f>
        <v>60</v>
      </c>
      <c r="BC32" s="121">
        <f>Sortering!BB37</f>
        <v>40</v>
      </c>
      <c r="BD32" s="122">
        <f>Sortering!BC37</f>
      </c>
      <c r="BE32" s="122">
        <f>Sortering!BD37</f>
      </c>
      <c r="BF32" s="123">
        <v>28</v>
      </c>
    </row>
    <row r="33" spans="1:58" ht="25.5">
      <c r="A33" s="45">
        <v>29</v>
      </c>
      <c r="B33" s="21">
        <f>Sortering!A38</f>
        <v>1</v>
      </c>
      <c r="C33" s="22" t="str">
        <f>Sortering!B38</f>
        <v>Tina Blach
Ida Hansen</v>
      </c>
      <c r="D33" s="23" t="str">
        <f>Sortering!C38</f>
        <v>KOK</v>
      </c>
      <c r="E33" s="23" t="str">
        <f>Sortering!D38</f>
        <v>Damer</v>
      </c>
      <c r="F33" s="124">
        <f>Sortering!E38</f>
        <v>17</v>
      </c>
      <c r="G33" s="125">
        <f>Sortering!F38</f>
        <v>530</v>
      </c>
      <c r="H33" s="125">
        <f>IF(Sortering!G38=0,"",Sortering!G38)</f>
      </c>
      <c r="I33" s="126">
        <f>Sortering!H38</f>
        <v>530</v>
      </c>
      <c r="J33" s="143">
        <f>Sortering!I38</f>
        <v>1</v>
      </c>
      <c r="K33" s="127">
        <f>Sortering!J38</f>
        <v>10</v>
      </c>
      <c r="L33" s="128">
        <f>Sortering!K38</f>
        <v>10</v>
      </c>
      <c r="M33" s="128">
        <f>Sortering!L38</f>
        <v>10</v>
      </c>
      <c r="N33" s="128">
        <f>Sortering!M38</f>
        <v>10</v>
      </c>
      <c r="O33" s="127">
        <f>Sortering!N38</f>
      </c>
      <c r="P33" s="128">
        <f>Sortering!O38</f>
        <v>10</v>
      </c>
      <c r="Q33" s="128">
        <f>Sortering!P38</f>
      </c>
      <c r="R33" s="128">
        <f>Sortering!Q38</f>
        <v>20</v>
      </c>
      <c r="S33" s="127">
        <f>Sortering!R38</f>
        <v>10</v>
      </c>
      <c r="T33" s="128">
        <f>Sortering!S38</f>
      </c>
      <c r="U33" s="128">
        <f>Sortering!T38</f>
      </c>
      <c r="V33" s="128">
        <f>Sortering!U38</f>
        <v>30</v>
      </c>
      <c r="W33" s="127">
        <f>Sortering!V38</f>
        <v>40</v>
      </c>
      <c r="X33" s="128">
        <f>Sortering!W38</f>
      </c>
      <c r="Y33" s="128">
        <f>Sortering!X38</f>
      </c>
      <c r="Z33" s="128">
        <f>Sortering!Y38</f>
        <v>30</v>
      </c>
      <c r="AA33" s="127">
        <f>Sortering!Z38</f>
      </c>
      <c r="AB33" s="128">
        <f>Sortering!AA38</f>
      </c>
      <c r="AC33" s="128">
        <f>Sortering!AB38</f>
        <v>50</v>
      </c>
      <c r="AD33" s="128">
        <f>Sortering!AC38</f>
        <v>50</v>
      </c>
      <c r="AE33" s="127">
        <f>Sortering!AD38</f>
      </c>
      <c r="AF33" s="128">
        <f>Sortering!AE38</f>
      </c>
      <c r="AG33" s="128">
        <f>Sortering!AF38</f>
      </c>
      <c r="AH33" s="128">
        <f>Sortering!AG38</f>
        <v>50</v>
      </c>
      <c r="AI33" s="127">
        <f>Sortering!AH38</f>
      </c>
      <c r="AJ33" s="128">
        <f>Sortering!AI38</f>
      </c>
      <c r="AK33" s="128">
        <f>Sortering!AJ38</f>
      </c>
      <c r="AL33" s="128">
        <f>Sortering!AK38</f>
      </c>
      <c r="AM33" s="127">
        <f>Sortering!AL38</f>
        <v>50</v>
      </c>
      <c r="AN33" s="128">
        <f>Sortering!AM38</f>
      </c>
      <c r="AO33" s="128">
        <f>Sortering!AN38</f>
      </c>
      <c r="AP33" s="128">
        <f>Sortering!AO38</f>
      </c>
      <c r="AQ33" s="127">
        <f>Sortering!AP38</f>
      </c>
      <c r="AR33" s="128">
        <f>Sortering!AQ38</f>
        <v>50</v>
      </c>
      <c r="AS33" s="128">
        <f>Sortering!AR38</f>
        <v>40</v>
      </c>
      <c r="AT33" s="128">
        <f>Sortering!AS38</f>
      </c>
      <c r="AU33" s="127">
        <f>Sortering!AT38</f>
      </c>
      <c r="AV33" s="128">
        <f>Sortering!AU38</f>
      </c>
      <c r="AW33" s="128">
        <f>Sortering!AV38</f>
      </c>
      <c r="AX33" s="128">
        <f>Sortering!AW38</f>
      </c>
      <c r="AY33" s="127">
        <f>Sortering!AX38</f>
      </c>
      <c r="AZ33" s="128">
        <f>Sortering!AY38</f>
      </c>
      <c r="BA33" s="128">
        <f>Sortering!AZ38</f>
        <v>60</v>
      </c>
      <c r="BB33" s="128">
        <f>Sortering!BA38</f>
      </c>
      <c r="BC33" s="127">
        <f>Sortering!BB38</f>
      </c>
      <c r="BD33" s="128">
        <f>Sortering!BC38</f>
      </c>
      <c r="BE33" s="128">
        <f>Sortering!BD38</f>
      </c>
      <c r="BF33" s="129">
        <v>29</v>
      </c>
    </row>
    <row r="34" spans="1:58" ht="26.25" thickBot="1">
      <c r="A34" s="46">
        <v>30</v>
      </c>
      <c r="B34" s="28">
        <f>Sortering!A39</f>
        <v>12</v>
      </c>
      <c r="C34" s="29" t="str">
        <f>Sortering!B39</f>
        <v>Aase Eg Pedersen
Bent Jacobsen</v>
      </c>
      <c r="D34" s="30" t="str">
        <f>Sortering!C39</f>
        <v>KOK</v>
      </c>
      <c r="E34" s="30" t="str">
        <f>Sortering!D39</f>
        <v>Veteran</v>
      </c>
      <c r="F34" s="130">
        <f>Sortering!E39</f>
        <v>16</v>
      </c>
      <c r="G34" s="131">
        <f>Sortering!F39</f>
        <v>530</v>
      </c>
      <c r="H34" s="131">
        <f>IF(Sortering!G39=0,"",Sortering!G39)</f>
        <v>5</v>
      </c>
      <c r="I34" s="132">
        <f>Sortering!H39</f>
        <v>525</v>
      </c>
      <c r="J34" s="144">
        <f>Sortering!I39</f>
        <v>21</v>
      </c>
      <c r="K34" s="133">
        <f>Sortering!J39</f>
      </c>
      <c r="L34" s="134">
        <f>Sortering!K39</f>
        <v>10</v>
      </c>
      <c r="M34" s="134">
        <f>Sortering!L39</f>
        <v>10</v>
      </c>
      <c r="N34" s="134">
        <f>Sortering!M39</f>
        <v>10</v>
      </c>
      <c r="O34" s="133">
        <f>Sortering!N39</f>
      </c>
      <c r="P34" s="134">
        <f>Sortering!O39</f>
        <v>10</v>
      </c>
      <c r="Q34" s="134">
        <f>Sortering!P39</f>
      </c>
      <c r="R34" s="134">
        <f>Sortering!Q39</f>
        <v>20</v>
      </c>
      <c r="S34" s="133">
        <f>Sortering!R39</f>
        <v>10</v>
      </c>
      <c r="T34" s="134">
        <f>Sortering!S39</f>
      </c>
      <c r="U34" s="134">
        <f>Sortering!T39</f>
      </c>
      <c r="V34" s="134">
        <f>Sortering!U39</f>
        <v>30</v>
      </c>
      <c r="W34" s="133">
        <f>Sortering!V39</f>
        <v>40</v>
      </c>
      <c r="X34" s="134">
        <f>Sortering!W39</f>
        <v>60</v>
      </c>
      <c r="Y34" s="134">
        <f>Sortering!X39</f>
        <v>40</v>
      </c>
      <c r="Z34" s="134">
        <f>Sortering!Y39</f>
      </c>
      <c r="AA34" s="133">
        <f>Sortering!Z39</f>
      </c>
      <c r="AB34" s="134">
        <f>Sortering!AA39</f>
      </c>
      <c r="AC34" s="134">
        <f>Sortering!AB39</f>
      </c>
      <c r="AD34" s="134">
        <f>Sortering!AC39</f>
        <v>50</v>
      </c>
      <c r="AE34" s="133">
        <f>Sortering!AD39</f>
      </c>
      <c r="AF34" s="134">
        <f>Sortering!AE39</f>
        <v>50</v>
      </c>
      <c r="AG34" s="134">
        <f>Sortering!AF39</f>
      </c>
      <c r="AH34" s="134">
        <f>Sortering!AG39</f>
        <v>50</v>
      </c>
      <c r="AI34" s="133">
        <f>Sortering!AH39</f>
        <v>40</v>
      </c>
      <c r="AJ34" s="134">
        <f>Sortering!AI39</f>
      </c>
      <c r="AK34" s="134">
        <f>Sortering!AJ39</f>
      </c>
      <c r="AL34" s="134">
        <f>Sortering!AK39</f>
      </c>
      <c r="AM34" s="133">
        <f>Sortering!AL39</f>
      </c>
      <c r="AN34" s="134">
        <f>Sortering!AM39</f>
      </c>
      <c r="AO34" s="134">
        <f>Sortering!AN39</f>
      </c>
      <c r="AP34" s="134">
        <f>Sortering!AO39</f>
      </c>
      <c r="AQ34" s="133">
        <f>Sortering!AP39</f>
      </c>
      <c r="AR34" s="134">
        <f>Sortering!AQ39</f>
      </c>
      <c r="AS34" s="134">
        <f>Sortering!AR39</f>
        <v>40</v>
      </c>
      <c r="AT34" s="134">
        <f>Sortering!AS39</f>
      </c>
      <c r="AU34" s="133">
        <f>Sortering!AT39</f>
      </c>
      <c r="AV34" s="134">
        <f>Sortering!AU39</f>
      </c>
      <c r="AW34" s="134">
        <f>Sortering!AV39</f>
      </c>
      <c r="AX34" s="134">
        <f>Sortering!AW39</f>
      </c>
      <c r="AY34" s="133">
        <f>Sortering!AX39</f>
      </c>
      <c r="AZ34" s="134">
        <f>Sortering!AY39</f>
      </c>
      <c r="BA34" s="134">
        <f>Sortering!AZ39</f>
        <v>60</v>
      </c>
      <c r="BB34" s="134">
        <f>Sortering!BA39</f>
      </c>
      <c r="BC34" s="133">
        <f>Sortering!BB39</f>
      </c>
      <c r="BD34" s="134">
        <f>Sortering!BC39</f>
      </c>
      <c r="BE34" s="134">
        <f>Sortering!BD39</f>
      </c>
      <c r="BF34" s="135">
        <v>30</v>
      </c>
    </row>
    <row r="35" spans="1:58" ht="25.5">
      <c r="A35" s="44">
        <v>31</v>
      </c>
      <c r="B35" s="14">
        <f>Sortering!A40</f>
        <v>22</v>
      </c>
      <c r="C35" s="15" t="str">
        <f>Sortering!B40</f>
        <v>Bente H. Ringive
Martin Ringive</v>
      </c>
      <c r="D35" s="16" t="str">
        <f>Sortering!C40</f>
        <v>OK GORM</v>
      </c>
      <c r="E35" s="16" t="str">
        <f>Sortering!D40</f>
        <v>Mix</v>
      </c>
      <c r="F35" s="118">
        <f>Sortering!E40</f>
        <v>18</v>
      </c>
      <c r="G35" s="119">
        <f>Sortering!F40</f>
        <v>550</v>
      </c>
      <c r="H35" s="119">
        <f>IF(Sortering!G40=0,"",Sortering!G40)</f>
        <v>40</v>
      </c>
      <c r="I35" s="120">
        <f>Sortering!H40</f>
        <v>510</v>
      </c>
      <c r="J35" s="142">
        <f>Sortering!I40</f>
        <v>0</v>
      </c>
      <c r="K35" s="121">
        <f>Sortering!J40</f>
        <v>10</v>
      </c>
      <c r="L35" s="122">
        <f>Sortering!K40</f>
        <v>10</v>
      </c>
      <c r="M35" s="122">
        <f>Sortering!L40</f>
        <v>10</v>
      </c>
      <c r="N35" s="122">
        <f>Sortering!M40</f>
        <v>10</v>
      </c>
      <c r="O35" s="121">
        <f>Sortering!N40</f>
      </c>
      <c r="P35" s="122">
        <f>Sortering!O40</f>
        <v>10</v>
      </c>
      <c r="Q35" s="122">
        <f>Sortering!P40</f>
        <v>10</v>
      </c>
      <c r="R35" s="122">
        <f>Sortering!Q40</f>
        <v>20</v>
      </c>
      <c r="S35" s="121">
        <f>Sortering!R40</f>
        <v>10</v>
      </c>
      <c r="T35" s="122">
        <f>Sortering!S40</f>
      </c>
      <c r="U35" s="122">
        <f>Sortering!T40</f>
      </c>
      <c r="V35" s="122">
        <f>Sortering!U40</f>
        <v>30</v>
      </c>
      <c r="W35" s="121">
        <f>Sortering!V40</f>
      </c>
      <c r="X35" s="122">
        <f>Sortering!W40</f>
      </c>
      <c r="Y35" s="122">
        <f>Sortering!X40</f>
        <v>40</v>
      </c>
      <c r="Z35" s="122">
        <f>Sortering!Y40</f>
      </c>
      <c r="AA35" s="121">
        <f>Sortering!Z40</f>
      </c>
      <c r="AB35" s="122">
        <f>Sortering!AA40</f>
      </c>
      <c r="AC35" s="122">
        <f>Sortering!AB40</f>
      </c>
      <c r="AD35" s="122">
        <f>Sortering!AC40</f>
        <v>50</v>
      </c>
      <c r="AE35" s="121">
        <f>Sortering!AD40</f>
      </c>
      <c r="AF35" s="122">
        <f>Sortering!AE40</f>
      </c>
      <c r="AG35" s="122">
        <f>Sortering!AF40</f>
      </c>
      <c r="AH35" s="122">
        <f>Sortering!AG40</f>
        <v>50</v>
      </c>
      <c r="AI35" s="121">
        <f>Sortering!AH40</f>
        <v>40</v>
      </c>
      <c r="AJ35" s="122">
        <f>Sortering!AI40</f>
      </c>
      <c r="AK35" s="122">
        <f>Sortering!AJ40</f>
      </c>
      <c r="AL35" s="122">
        <f>Sortering!AK40</f>
      </c>
      <c r="AM35" s="121">
        <f>Sortering!AL40</f>
        <v>50</v>
      </c>
      <c r="AN35" s="122">
        <f>Sortering!AM40</f>
        <v>50</v>
      </c>
      <c r="AO35" s="122">
        <f>Sortering!AN40</f>
      </c>
      <c r="AP35" s="122">
        <f>Sortering!AO40</f>
      </c>
      <c r="AQ35" s="121">
        <f>Sortering!AP40</f>
      </c>
      <c r="AR35" s="122">
        <f>Sortering!AQ40</f>
      </c>
      <c r="AS35" s="122">
        <f>Sortering!AR40</f>
        <v>40</v>
      </c>
      <c r="AT35" s="122">
        <f>Sortering!AS40</f>
      </c>
      <c r="AU35" s="121">
        <f>Sortering!AT40</f>
      </c>
      <c r="AV35" s="122">
        <f>Sortering!AU40</f>
        <v>50</v>
      </c>
      <c r="AW35" s="122">
        <f>Sortering!AV40</f>
      </c>
      <c r="AX35" s="122">
        <f>Sortering!AW40</f>
      </c>
      <c r="AY35" s="121">
        <f>Sortering!AX40</f>
      </c>
      <c r="AZ35" s="122">
        <f>Sortering!AY40</f>
      </c>
      <c r="BA35" s="122">
        <f>Sortering!AZ40</f>
        <v>60</v>
      </c>
      <c r="BB35" s="122">
        <f>Sortering!BA40</f>
      </c>
      <c r="BC35" s="121">
        <f>Sortering!BB40</f>
      </c>
      <c r="BD35" s="122">
        <f>Sortering!BC40</f>
      </c>
      <c r="BE35" s="122">
        <f>Sortering!BD40</f>
      </c>
      <c r="BF35" s="123">
        <v>31</v>
      </c>
    </row>
    <row r="36" spans="1:58" ht="25.5">
      <c r="A36" s="45">
        <v>32</v>
      </c>
      <c r="B36" s="21">
        <f>Sortering!A41</f>
        <v>17</v>
      </c>
      <c r="C36" s="22" t="str">
        <f>Sortering!B41</f>
        <v>Christa Blach Madsen
Rikke Rasmussen</v>
      </c>
      <c r="D36" s="23" t="str">
        <f>Sortering!C41</f>
        <v>KOK/Snab</v>
      </c>
      <c r="E36" s="23" t="str">
        <f>Sortering!D41</f>
        <v>Ung. piger</v>
      </c>
      <c r="F36" s="124">
        <f>Sortering!E41</f>
        <v>17</v>
      </c>
      <c r="G36" s="125">
        <f>Sortering!F41</f>
        <v>480</v>
      </c>
      <c r="H36" s="125">
        <f>IF(Sortering!G41=0,"",Sortering!G41)</f>
      </c>
      <c r="I36" s="126">
        <f>Sortering!H41</f>
        <v>480</v>
      </c>
      <c r="J36" s="143">
        <f>Sortering!I41</f>
        <v>3</v>
      </c>
      <c r="K36" s="127">
        <f>Sortering!J41</f>
        <v>10</v>
      </c>
      <c r="L36" s="128">
        <f>Sortering!K41</f>
        <v>10</v>
      </c>
      <c r="M36" s="128">
        <f>Sortering!L41</f>
        <v>10</v>
      </c>
      <c r="N36" s="128">
        <f>Sortering!M41</f>
        <v>10</v>
      </c>
      <c r="O36" s="127">
        <f>Sortering!N41</f>
      </c>
      <c r="P36" s="128">
        <f>Sortering!O41</f>
        <v>10</v>
      </c>
      <c r="Q36" s="128">
        <f>Sortering!P41</f>
        <v>10</v>
      </c>
      <c r="R36" s="128">
        <f>Sortering!Q41</f>
        <v>20</v>
      </c>
      <c r="S36" s="127">
        <f>Sortering!R41</f>
        <v>10</v>
      </c>
      <c r="T36" s="128">
        <f>Sortering!S41</f>
      </c>
      <c r="U36" s="128">
        <f>Sortering!T41</f>
      </c>
      <c r="V36" s="128">
        <f>Sortering!U41</f>
        <v>30</v>
      </c>
      <c r="W36" s="127">
        <f>Sortering!V41</f>
        <v>40</v>
      </c>
      <c r="X36" s="128">
        <f>Sortering!W41</f>
      </c>
      <c r="Y36" s="128">
        <f>Sortering!X41</f>
      </c>
      <c r="Z36" s="128">
        <f>Sortering!Y41</f>
        <v>30</v>
      </c>
      <c r="AA36" s="127">
        <f>Sortering!Z41</f>
      </c>
      <c r="AB36" s="128">
        <f>Sortering!AA41</f>
        <v>40</v>
      </c>
      <c r="AC36" s="128">
        <f>Sortering!AB41</f>
      </c>
      <c r="AD36" s="128">
        <f>Sortering!AC41</f>
        <v>50</v>
      </c>
      <c r="AE36" s="127">
        <f>Sortering!AD41</f>
      </c>
      <c r="AF36" s="128">
        <f>Sortering!AE41</f>
      </c>
      <c r="AG36" s="128">
        <f>Sortering!AF41</f>
      </c>
      <c r="AH36" s="128">
        <f>Sortering!AG41</f>
        <v>50</v>
      </c>
      <c r="AI36" s="127">
        <f>Sortering!AH41</f>
      </c>
      <c r="AJ36" s="128">
        <f>Sortering!AI41</f>
      </c>
      <c r="AK36" s="128">
        <f>Sortering!AJ41</f>
      </c>
      <c r="AL36" s="128">
        <f>Sortering!AK41</f>
      </c>
      <c r="AM36" s="127">
        <f>Sortering!AL41</f>
        <v>50</v>
      </c>
      <c r="AN36" s="128">
        <f>Sortering!AM41</f>
      </c>
      <c r="AO36" s="128">
        <f>Sortering!AN41</f>
      </c>
      <c r="AP36" s="128">
        <f>Sortering!AO41</f>
      </c>
      <c r="AQ36" s="127">
        <f>Sortering!AP41</f>
      </c>
      <c r="AR36" s="128">
        <f>Sortering!AQ41</f>
      </c>
      <c r="AS36" s="128">
        <f>Sortering!AR41</f>
      </c>
      <c r="AT36" s="128">
        <f>Sortering!AS41</f>
      </c>
      <c r="AU36" s="127">
        <f>Sortering!AT41</f>
      </c>
      <c r="AV36" s="128">
        <f>Sortering!AU41</f>
      </c>
      <c r="AW36" s="128">
        <f>Sortering!AV41</f>
        <v>40</v>
      </c>
      <c r="AX36" s="128">
        <f>Sortering!AW41</f>
      </c>
      <c r="AY36" s="127">
        <f>Sortering!AX41</f>
      </c>
      <c r="AZ36" s="128">
        <f>Sortering!AY41</f>
      </c>
      <c r="BA36" s="128">
        <f>Sortering!AZ41</f>
        <v>60</v>
      </c>
      <c r="BB36" s="128">
        <f>Sortering!BA41</f>
      </c>
      <c r="BC36" s="127">
        <f>Sortering!BB41</f>
      </c>
      <c r="BD36" s="128">
        <f>Sortering!BC41</f>
      </c>
      <c r="BE36" s="128">
        <f>Sortering!BD41</f>
      </c>
      <c r="BF36" s="129">
        <v>32</v>
      </c>
    </row>
    <row r="37" spans="1:58" ht="26.25" thickBot="1">
      <c r="A37" s="46">
        <v>33</v>
      </c>
      <c r="B37" s="28">
        <f>Sortering!A42</f>
        <v>13</v>
      </c>
      <c r="C37" s="29" t="str">
        <f>Sortering!B42</f>
        <v>Jørn Thomsen
</v>
      </c>
      <c r="D37" s="30" t="str">
        <f>Sortering!C42</f>
        <v>KOK</v>
      </c>
      <c r="E37" s="30" t="str">
        <f>Sortering!D42</f>
        <v>Veteran</v>
      </c>
      <c r="F37" s="130">
        <f>Sortering!E42</f>
        <v>17</v>
      </c>
      <c r="G37" s="131">
        <f>Sortering!F42</f>
        <v>450</v>
      </c>
      <c r="H37" s="131">
        <f>IF(Sortering!G42=0,"",Sortering!G42)</f>
      </c>
      <c r="I37" s="132">
        <f>Sortering!H42</f>
        <v>450</v>
      </c>
      <c r="J37" s="144">
        <f>Sortering!I42</f>
        <v>18</v>
      </c>
      <c r="K37" s="133">
        <f>Sortering!J42</f>
        <v>10</v>
      </c>
      <c r="L37" s="134">
        <f>Sortering!K42</f>
        <v>10</v>
      </c>
      <c r="M37" s="134">
        <f>Sortering!L42</f>
        <v>10</v>
      </c>
      <c r="N37" s="134">
        <f>Sortering!M42</f>
        <v>10</v>
      </c>
      <c r="O37" s="133">
        <f>Sortering!N42</f>
        <v>10</v>
      </c>
      <c r="P37" s="134">
        <f>Sortering!O42</f>
        <v>10</v>
      </c>
      <c r="Q37" s="134">
        <f>Sortering!P42</f>
        <v>10</v>
      </c>
      <c r="R37" s="134">
        <f>Sortering!Q42</f>
        <v>20</v>
      </c>
      <c r="S37" s="133">
        <f>Sortering!R42</f>
        <v>10</v>
      </c>
      <c r="T37" s="134">
        <f>Sortering!S42</f>
      </c>
      <c r="U37" s="134">
        <f>Sortering!T42</f>
      </c>
      <c r="V37" s="134">
        <f>Sortering!U42</f>
        <v>30</v>
      </c>
      <c r="W37" s="133">
        <f>Sortering!V42</f>
        <v>40</v>
      </c>
      <c r="X37" s="134">
        <f>Sortering!W42</f>
        <v>60</v>
      </c>
      <c r="Y37" s="134">
        <f>Sortering!X42</f>
      </c>
      <c r="Z37" s="134">
        <f>Sortering!Y42</f>
        <v>30</v>
      </c>
      <c r="AA37" s="133">
        <f>Sortering!Z42</f>
      </c>
      <c r="AB37" s="134">
        <f>Sortering!AA42</f>
      </c>
      <c r="AC37" s="134">
        <f>Sortering!AB42</f>
      </c>
      <c r="AD37" s="134">
        <f>Sortering!AC42</f>
      </c>
      <c r="AE37" s="133">
        <f>Sortering!AD42</f>
      </c>
      <c r="AF37" s="134">
        <f>Sortering!AE42</f>
      </c>
      <c r="AG37" s="134">
        <f>Sortering!AF42</f>
      </c>
      <c r="AH37" s="134">
        <f>Sortering!AG42</f>
      </c>
      <c r="AI37" s="133">
        <f>Sortering!AH42</f>
      </c>
      <c r="AJ37" s="134">
        <f>Sortering!AI42</f>
      </c>
      <c r="AK37" s="134">
        <f>Sortering!AJ42</f>
      </c>
      <c r="AL37" s="134">
        <f>Sortering!AK42</f>
      </c>
      <c r="AM37" s="133">
        <f>Sortering!AL42</f>
      </c>
      <c r="AN37" s="134">
        <f>Sortering!AM42</f>
      </c>
      <c r="AO37" s="134">
        <f>Sortering!AN42</f>
      </c>
      <c r="AP37" s="134">
        <f>Sortering!AO42</f>
      </c>
      <c r="AQ37" s="133">
        <f>Sortering!AP42</f>
      </c>
      <c r="AR37" s="134">
        <f>Sortering!AQ42</f>
      </c>
      <c r="AS37" s="134">
        <f>Sortering!AR42</f>
        <v>40</v>
      </c>
      <c r="AT37" s="134">
        <f>Sortering!AS42</f>
      </c>
      <c r="AU37" s="133">
        <f>Sortering!AT42</f>
      </c>
      <c r="AV37" s="134">
        <f>Sortering!AU42</f>
        <v>50</v>
      </c>
      <c r="AW37" s="134">
        <f>Sortering!AV42</f>
        <v>40</v>
      </c>
      <c r="AX37" s="134">
        <f>Sortering!AW42</f>
      </c>
      <c r="AY37" s="133">
        <f>Sortering!AX42</f>
      </c>
      <c r="AZ37" s="134">
        <f>Sortering!AY42</f>
      </c>
      <c r="BA37" s="134">
        <f>Sortering!AZ42</f>
        <v>60</v>
      </c>
      <c r="BB37" s="134">
        <f>Sortering!BA42</f>
      </c>
      <c r="BC37" s="133">
        <f>Sortering!BB42</f>
      </c>
      <c r="BD37" s="134">
        <f>Sortering!BC42</f>
      </c>
      <c r="BE37" s="134">
        <f>Sortering!BD42</f>
      </c>
      <c r="BF37" s="135">
        <v>33</v>
      </c>
    </row>
    <row r="38" spans="1:58" ht="25.5">
      <c r="A38" s="44">
        <v>34</v>
      </c>
      <c r="B38" s="14">
        <f>Sortering!A43</f>
        <v>38</v>
      </c>
      <c r="C38" s="15" t="str">
        <f>Sortering!B43</f>
        <v>Anne-Marie Jensen
Frede Jacobsen</v>
      </c>
      <c r="D38" s="16" t="str">
        <f>Sortering!C43</f>
        <v>OK Syd</v>
      </c>
      <c r="E38" s="16" t="str">
        <f>Sortering!D43</f>
        <v>Veteran</v>
      </c>
      <c r="F38" s="118">
        <f>Sortering!E43</f>
        <v>16</v>
      </c>
      <c r="G38" s="119">
        <f>Sortering!F43</f>
        <v>450</v>
      </c>
      <c r="H38" s="119">
        <f>IF(Sortering!G43=0,"",Sortering!G43)</f>
      </c>
      <c r="I38" s="120">
        <f>Sortering!H43</f>
        <v>450</v>
      </c>
      <c r="J38" s="142">
        <f>Sortering!I43</f>
        <v>19</v>
      </c>
      <c r="K38" s="121">
        <f>Sortering!J43</f>
        <v>10</v>
      </c>
      <c r="L38" s="122">
        <f>Sortering!K43</f>
        <v>10</v>
      </c>
      <c r="M38" s="122">
        <f>Sortering!L43</f>
        <v>10</v>
      </c>
      <c r="N38" s="122">
        <f>Sortering!M43</f>
        <v>10</v>
      </c>
      <c r="O38" s="121">
        <f>Sortering!N43</f>
      </c>
      <c r="P38" s="122">
        <f>Sortering!O43</f>
        <v>10</v>
      </c>
      <c r="Q38" s="122">
        <f>Sortering!P43</f>
        <v>10</v>
      </c>
      <c r="R38" s="122">
        <f>Sortering!Q43</f>
        <v>20</v>
      </c>
      <c r="S38" s="121">
        <f>Sortering!R43</f>
        <v>10</v>
      </c>
      <c r="T38" s="122">
        <f>Sortering!S43</f>
      </c>
      <c r="U38" s="122">
        <f>Sortering!T43</f>
      </c>
      <c r="V38" s="122">
        <f>Sortering!U43</f>
        <v>30</v>
      </c>
      <c r="W38" s="121">
        <f>Sortering!V43</f>
      </c>
      <c r="X38" s="122">
        <f>Sortering!W43</f>
      </c>
      <c r="Y38" s="122">
        <f>Sortering!X43</f>
      </c>
      <c r="Z38" s="122">
        <f>Sortering!Y43</f>
      </c>
      <c r="AA38" s="121">
        <f>Sortering!Z43</f>
      </c>
      <c r="AB38" s="122">
        <f>Sortering!AA43</f>
      </c>
      <c r="AC38" s="122">
        <f>Sortering!AB43</f>
      </c>
      <c r="AD38" s="122">
        <f>Sortering!AC43</f>
        <v>50</v>
      </c>
      <c r="AE38" s="121">
        <f>Sortering!AD43</f>
      </c>
      <c r="AF38" s="122">
        <f>Sortering!AE43</f>
      </c>
      <c r="AG38" s="122">
        <f>Sortering!AF43</f>
      </c>
      <c r="AH38" s="122">
        <f>Sortering!AG43</f>
        <v>50</v>
      </c>
      <c r="AI38" s="121">
        <f>Sortering!AH43</f>
        <v>40</v>
      </c>
      <c r="AJ38" s="122">
        <f>Sortering!AI43</f>
      </c>
      <c r="AK38" s="122">
        <f>Sortering!AJ43</f>
      </c>
      <c r="AL38" s="122">
        <f>Sortering!AK43</f>
      </c>
      <c r="AM38" s="121">
        <f>Sortering!AL43</f>
      </c>
      <c r="AN38" s="122">
        <f>Sortering!AM43</f>
      </c>
      <c r="AO38" s="122">
        <f>Sortering!AN43</f>
      </c>
      <c r="AP38" s="122">
        <f>Sortering!AO43</f>
      </c>
      <c r="AQ38" s="121">
        <f>Sortering!AP43</f>
      </c>
      <c r="AR38" s="122">
        <f>Sortering!AQ43</f>
      </c>
      <c r="AS38" s="122">
        <f>Sortering!AR43</f>
        <v>40</v>
      </c>
      <c r="AT38" s="122">
        <f>Sortering!AS43</f>
      </c>
      <c r="AU38" s="121">
        <f>Sortering!AT43</f>
      </c>
      <c r="AV38" s="122">
        <f>Sortering!AU43</f>
      </c>
      <c r="AW38" s="122">
        <f>Sortering!AV43</f>
        <v>40</v>
      </c>
      <c r="AX38" s="122">
        <f>Sortering!AW43</f>
      </c>
      <c r="AY38" s="121">
        <f>Sortering!AX43</f>
      </c>
      <c r="AZ38" s="122">
        <f>Sortering!AY43</f>
      </c>
      <c r="BA38" s="122">
        <f>Sortering!AZ43</f>
        <v>60</v>
      </c>
      <c r="BB38" s="122">
        <f>Sortering!BA43</f>
      </c>
      <c r="BC38" s="121">
        <f>Sortering!BB43</f>
      </c>
      <c r="BD38" s="122">
        <f>Sortering!BC43</f>
      </c>
      <c r="BE38" s="122">
        <f>Sortering!BD43</f>
        <v>50</v>
      </c>
      <c r="BF38" s="123">
        <v>34</v>
      </c>
    </row>
    <row r="39" spans="1:58" ht="25.5">
      <c r="A39" s="45">
        <v>35</v>
      </c>
      <c r="B39" s="21">
        <f>Sortering!A44</f>
        <v>37</v>
      </c>
      <c r="C39" s="22" t="str">
        <f>Sortering!B44</f>
        <v>Dorthe Kühl Petersen
Ove Petersen</v>
      </c>
      <c r="D39" s="23" t="str">
        <f>Sortering!C44</f>
        <v>OK Syd</v>
      </c>
      <c r="E39" s="23" t="str">
        <f>Sortering!D44</f>
        <v>Mix</v>
      </c>
      <c r="F39" s="124">
        <f>Sortering!E44</f>
        <v>14</v>
      </c>
      <c r="G39" s="125">
        <f>Sortering!F44</f>
        <v>430</v>
      </c>
      <c r="H39" s="125">
        <f>IF(Sortering!G44=0,"",Sortering!G44)</f>
        <v>5</v>
      </c>
      <c r="I39" s="126">
        <f>Sortering!H44</f>
        <v>425</v>
      </c>
      <c r="J39" s="143">
        <f>Sortering!I44</f>
        <v>20</v>
      </c>
      <c r="K39" s="127">
        <f>Sortering!J44</f>
        <v>10</v>
      </c>
      <c r="L39" s="128">
        <f>Sortering!K44</f>
        <v>10</v>
      </c>
      <c r="M39" s="128">
        <f>Sortering!L44</f>
        <v>10</v>
      </c>
      <c r="N39" s="128">
        <f>Sortering!M44</f>
        <v>10</v>
      </c>
      <c r="O39" s="127">
        <f>Sortering!N44</f>
      </c>
      <c r="P39" s="128">
        <f>Sortering!O44</f>
        <v>10</v>
      </c>
      <c r="Q39" s="128">
        <f>Sortering!P44</f>
      </c>
      <c r="R39" s="128">
        <f>Sortering!Q44</f>
        <v>20</v>
      </c>
      <c r="S39" s="127">
        <f>Sortering!R44</f>
        <v>10</v>
      </c>
      <c r="T39" s="128">
        <f>Sortering!S44</f>
      </c>
      <c r="U39" s="128">
        <f>Sortering!T44</f>
      </c>
      <c r="V39" s="128">
        <f>Sortering!U44</f>
      </c>
      <c r="W39" s="127">
        <f>Sortering!V44</f>
        <v>40</v>
      </c>
      <c r="X39" s="128">
        <f>Sortering!W44</f>
      </c>
      <c r="Y39" s="128">
        <f>Sortering!X44</f>
      </c>
      <c r="Z39" s="128">
        <f>Sortering!Y44</f>
      </c>
      <c r="AA39" s="127">
        <f>Sortering!Z44</f>
      </c>
      <c r="AB39" s="128">
        <f>Sortering!AA44</f>
      </c>
      <c r="AC39" s="128">
        <f>Sortering!AB44</f>
      </c>
      <c r="AD39" s="128">
        <f>Sortering!AC44</f>
        <v>50</v>
      </c>
      <c r="AE39" s="127">
        <f>Sortering!AD44</f>
      </c>
      <c r="AF39" s="128">
        <f>Sortering!AE44</f>
      </c>
      <c r="AG39" s="128">
        <f>Sortering!AF44</f>
      </c>
      <c r="AH39" s="128">
        <f>Sortering!AG44</f>
      </c>
      <c r="AI39" s="127">
        <f>Sortering!AH44</f>
        <v>40</v>
      </c>
      <c r="AJ39" s="128">
        <f>Sortering!AI44</f>
      </c>
      <c r="AK39" s="128">
        <f>Sortering!AJ44</f>
      </c>
      <c r="AL39" s="128">
        <f>Sortering!AK44</f>
      </c>
      <c r="AM39" s="127">
        <f>Sortering!AL44</f>
      </c>
      <c r="AN39" s="128">
        <f>Sortering!AM44</f>
      </c>
      <c r="AO39" s="128">
        <f>Sortering!AN44</f>
      </c>
      <c r="AP39" s="128">
        <f>Sortering!AO44</f>
      </c>
      <c r="AQ39" s="127">
        <f>Sortering!AP44</f>
      </c>
      <c r="AR39" s="128">
        <f>Sortering!AQ44</f>
      </c>
      <c r="AS39" s="128">
        <f>Sortering!AR44</f>
      </c>
      <c r="AT39" s="128">
        <f>Sortering!AS44</f>
      </c>
      <c r="AU39" s="127">
        <f>Sortering!AT44</f>
        <v>60</v>
      </c>
      <c r="AV39" s="128">
        <f>Sortering!AU44</f>
      </c>
      <c r="AW39" s="128">
        <f>Sortering!AV44</f>
      </c>
      <c r="AX39" s="128">
        <f>Sortering!AW44</f>
      </c>
      <c r="AY39" s="127">
        <f>Sortering!AX44</f>
      </c>
      <c r="AZ39" s="128">
        <f>Sortering!AY44</f>
      </c>
      <c r="BA39" s="128">
        <f>Sortering!AZ44</f>
        <v>60</v>
      </c>
      <c r="BB39" s="128">
        <f>Sortering!BA44</f>
        <v>60</v>
      </c>
      <c r="BC39" s="127">
        <f>Sortering!BB44</f>
        <v>40</v>
      </c>
      <c r="BD39" s="128">
        <f>Sortering!BC44</f>
      </c>
      <c r="BE39" s="128">
        <f>Sortering!BD44</f>
      </c>
      <c r="BF39" s="129">
        <v>35</v>
      </c>
    </row>
    <row r="40" spans="1:58" ht="26.25" thickBot="1">
      <c r="A40" s="46">
        <v>36</v>
      </c>
      <c r="B40" s="28">
        <f>Sortering!A45</f>
        <v>36</v>
      </c>
      <c r="C40" s="29" t="str">
        <f>Sortering!B45</f>
        <v>Erik Boysen
Anders Boysen</v>
      </c>
      <c r="D40" s="30" t="str">
        <f>Sortering!C45</f>
        <v>OK Esbjerg</v>
      </c>
      <c r="E40" s="30" t="str">
        <f>Sortering!D45</f>
        <v>Herrer</v>
      </c>
      <c r="F40" s="130">
        <f>Sortering!E45</f>
        <v>15</v>
      </c>
      <c r="G40" s="131">
        <f>Sortering!F45</f>
        <v>420</v>
      </c>
      <c r="H40" s="131">
        <f>IF(Sortering!G45=0,"",Sortering!G45)</f>
      </c>
      <c r="I40" s="132">
        <f>Sortering!H45</f>
        <v>420</v>
      </c>
      <c r="J40" s="144">
        <f>Sortering!I45</f>
        <v>16</v>
      </c>
      <c r="K40" s="133">
        <f>Sortering!J45</f>
        <v>10</v>
      </c>
      <c r="L40" s="134">
        <f>Sortering!K45</f>
        <v>10</v>
      </c>
      <c r="M40" s="134">
        <f>Sortering!L45</f>
        <v>10</v>
      </c>
      <c r="N40" s="134">
        <f>Sortering!M45</f>
        <v>10</v>
      </c>
      <c r="O40" s="133">
        <f>Sortering!N45</f>
      </c>
      <c r="P40" s="134">
        <f>Sortering!O45</f>
      </c>
      <c r="Q40" s="134">
        <f>Sortering!P45</f>
        <v>10</v>
      </c>
      <c r="R40" s="134">
        <f>Sortering!Q45</f>
        <v>20</v>
      </c>
      <c r="S40" s="133">
        <f>Sortering!R45</f>
        <v>10</v>
      </c>
      <c r="T40" s="134">
        <f>Sortering!S45</f>
      </c>
      <c r="U40" s="134">
        <f>Sortering!T45</f>
      </c>
      <c r="V40" s="134">
        <f>Sortering!U45</f>
        <v>30</v>
      </c>
      <c r="W40" s="133">
        <f>Sortering!V45</f>
        <v>40</v>
      </c>
      <c r="X40" s="134">
        <f>Sortering!W45</f>
      </c>
      <c r="Y40" s="134">
        <f>Sortering!X45</f>
      </c>
      <c r="Z40" s="134">
        <f>Sortering!Y45</f>
        <v>30</v>
      </c>
      <c r="AA40" s="133">
        <f>Sortering!Z45</f>
      </c>
      <c r="AB40" s="134">
        <f>Sortering!AA45</f>
      </c>
      <c r="AC40" s="134">
        <f>Sortering!AB45</f>
      </c>
      <c r="AD40" s="134">
        <f>Sortering!AC45</f>
      </c>
      <c r="AE40" s="133">
        <f>Sortering!AD45</f>
      </c>
      <c r="AF40" s="134">
        <f>Sortering!AE45</f>
      </c>
      <c r="AG40" s="134">
        <f>Sortering!AF45</f>
      </c>
      <c r="AH40" s="134">
        <f>Sortering!AG45</f>
      </c>
      <c r="AI40" s="133">
        <f>Sortering!AH45</f>
      </c>
      <c r="AJ40" s="134">
        <f>Sortering!AI45</f>
      </c>
      <c r="AK40" s="134">
        <f>Sortering!AJ45</f>
      </c>
      <c r="AL40" s="134">
        <f>Sortering!AK45</f>
      </c>
      <c r="AM40" s="133">
        <f>Sortering!AL45</f>
      </c>
      <c r="AN40" s="134">
        <f>Sortering!AM45</f>
      </c>
      <c r="AO40" s="134">
        <f>Sortering!AN45</f>
      </c>
      <c r="AP40" s="134">
        <f>Sortering!AO45</f>
      </c>
      <c r="AQ40" s="133">
        <f>Sortering!AP45</f>
      </c>
      <c r="AR40" s="134">
        <f>Sortering!AQ45</f>
      </c>
      <c r="AS40" s="134">
        <f>Sortering!AR45</f>
        <v>40</v>
      </c>
      <c r="AT40" s="134">
        <f>Sortering!AS45</f>
      </c>
      <c r="AU40" s="133">
        <f>Sortering!AT45</f>
      </c>
      <c r="AV40" s="134">
        <f>Sortering!AU45</f>
      </c>
      <c r="AW40" s="134">
        <f>Sortering!AV45</f>
        <v>40</v>
      </c>
      <c r="AX40" s="134">
        <f>Sortering!AW45</f>
      </c>
      <c r="AY40" s="133">
        <f>Sortering!AX45</f>
      </c>
      <c r="AZ40" s="134">
        <f>Sortering!AY45</f>
      </c>
      <c r="BA40" s="134">
        <f>Sortering!AZ45</f>
        <v>60</v>
      </c>
      <c r="BB40" s="134">
        <f>Sortering!BA45</f>
        <v>60</v>
      </c>
      <c r="BC40" s="133">
        <f>Sortering!BB45</f>
        <v>40</v>
      </c>
      <c r="BD40" s="134">
        <f>Sortering!BC45</f>
      </c>
      <c r="BE40" s="134">
        <f>Sortering!BD45</f>
      </c>
      <c r="BF40" s="135">
        <v>36</v>
      </c>
    </row>
    <row r="41" spans="1:58" ht="25.5">
      <c r="A41" s="44">
        <v>37</v>
      </c>
      <c r="B41" s="14">
        <f>Sortering!A46</f>
        <v>32</v>
      </c>
      <c r="C41" s="15" t="str">
        <f>Sortering!B46</f>
        <v>Claudia Nissen
Bente Pedersen</v>
      </c>
      <c r="D41" s="16" t="str">
        <f>Sortering!C46</f>
        <v>OK Esbjerg</v>
      </c>
      <c r="E41" s="16" t="str">
        <f>Sortering!D46</f>
        <v>Damer</v>
      </c>
      <c r="F41" s="118">
        <f>Sortering!E46</f>
        <v>10</v>
      </c>
      <c r="G41" s="119">
        <f>Sortering!F46</f>
        <v>410</v>
      </c>
      <c r="H41" s="119">
        <f>IF(Sortering!G46=0,"",Sortering!G46)</f>
      </c>
      <c r="I41" s="120">
        <f>Sortering!H46</f>
        <v>410</v>
      </c>
      <c r="J41" s="142">
        <f>Sortering!I46</f>
        <v>2</v>
      </c>
      <c r="K41" s="121">
        <f>Sortering!J46</f>
      </c>
      <c r="L41" s="122">
        <f>Sortering!K46</f>
      </c>
      <c r="M41" s="122">
        <f>Sortering!L46</f>
        <v>10</v>
      </c>
      <c r="N41" s="122">
        <f>Sortering!M46</f>
        <v>10</v>
      </c>
      <c r="O41" s="121">
        <f>Sortering!N46</f>
      </c>
      <c r="P41" s="122">
        <f>Sortering!O46</f>
      </c>
      <c r="Q41" s="122">
        <f>Sortering!P46</f>
      </c>
      <c r="R41" s="122">
        <f>Sortering!Q46</f>
      </c>
      <c r="S41" s="121">
        <f>Sortering!R46</f>
      </c>
      <c r="T41" s="122">
        <f>Sortering!S46</f>
      </c>
      <c r="U41" s="122">
        <f>Sortering!T46</f>
      </c>
      <c r="V41" s="122">
        <f>Sortering!U46</f>
      </c>
      <c r="W41" s="121">
        <f>Sortering!V46</f>
        <v>40</v>
      </c>
      <c r="X41" s="122">
        <f>Sortering!W46</f>
      </c>
      <c r="Y41" s="122">
        <f>Sortering!X46</f>
      </c>
      <c r="Z41" s="122">
        <f>Sortering!Y46</f>
      </c>
      <c r="AA41" s="121">
        <f>Sortering!Z46</f>
      </c>
      <c r="AB41" s="122">
        <f>Sortering!AA46</f>
      </c>
      <c r="AC41" s="122">
        <f>Sortering!AB46</f>
      </c>
      <c r="AD41" s="122">
        <f>Sortering!AC46</f>
      </c>
      <c r="AE41" s="121">
        <f>Sortering!AD46</f>
      </c>
      <c r="AF41" s="122">
        <f>Sortering!AE46</f>
        <v>50</v>
      </c>
      <c r="AG41" s="122">
        <f>Sortering!AF46</f>
        <v>60</v>
      </c>
      <c r="AH41" s="122">
        <f>Sortering!AG46</f>
        <v>50</v>
      </c>
      <c r="AI41" s="121">
        <f>Sortering!AH46</f>
        <v>40</v>
      </c>
      <c r="AJ41" s="122">
        <f>Sortering!AI46</f>
        <v>50</v>
      </c>
      <c r="AK41" s="122">
        <f>Sortering!AJ46</f>
      </c>
      <c r="AL41" s="122">
        <f>Sortering!AK46</f>
      </c>
      <c r="AM41" s="121">
        <f>Sortering!AL46</f>
      </c>
      <c r="AN41" s="122">
        <f>Sortering!AM46</f>
      </c>
      <c r="AO41" s="122">
        <f>Sortering!AN46</f>
      </c>
      <c r="AP41" s="122">
        <f>Sortering!AO46</f>
      </c>
      <c r="AQ41" s="121">
        <f>Sortering!AP46</f>
      </c>
      <c r="AR41" s="122">
        <f>Sortering!AQ46</f>
        <v>50</v>
      </c>
      <c r="AS41" s="122">
        <f>Sortering!AR46</f>
      </c>
      <c r="AT41" s="122">
        <f>Sortering!AS46</f>
      </c>
      <c r="AU41" s="121">
        <f>Sortering!AT46</f>
      </c>
      <c r="AV41" s="122">
        <f>Sortering!AU46</f>
      </c>
      <c r="AW41" s="122">
        <f>Sortering!AV46</f>
      </c>
      <c r="AX41" s="122">
        <f>Sortering!AW46</f>
      </c>
      <c r="AY41" s="121">
        <f>Sortering!AX46</f>
      </c>
      <c r="AZ41" s="122">
        <f>Sortering!AY46</f>
      </c>
      <c r="BA41" s="122">
        <f>Sortering!AZ46</f>
      </c>
      <c r="BB41" s="122">
        <f>Sortering!BA46</f>
      </c>
      <c r="BC41" s="121">
        <f>Sortering!BB46</f>
      </c>
      <c r="BD41" s="122">
        <f>Sortering!BC46</f>
      </c>
      <c r="BE41" s="122">
        <f>Sortering!BD46</f>
        <v>50</v>
      </c>
      <c r="BF41" s="123">
        <v>37</v>
      </c>
    </row>
    <row r="42" spans="1:58" ht="25.5">
      <c r="A42" s="45">
        <v>38</v>
      </c>
      <c r="B42" s="21">
        <f>Sortering!A47</f>
        <v>11</v>
      </c>
      <c r="C42" s="22" t="str">
        <f>Sortering!B47</f>
        <v>Flemming Roel Jensen
Leif Møller</v>
      </c>
      <c r="D42" s="23" t="str">
        <f>Sortering!C47</f>
        <v>KOK</v>
      </c>
      <c r="E42" s="23" t="str">
        <f>Sortering!D47</f>
        <v>Veteran</v>
      </c>
      <c r="F42" s="124">
        <f>Sortering!E47</f>
        <v>14</v>
      </c>
      <c r="G42" s="125">
        <f>Sortering!F47</f>
        <v>410</v>
      </c>
      <c r="H42" s="125">
        <f>IF(Sortering!G47=0,"",Sortering!G47)</f>
      </c>
      <c r="I42" s="126">
        <f>Sortering!H47</f>
        <v>410</v>
      </c>
      <c r="J42" s="143">
        <f>Sortering!I47</f>
        <v>15</v>
      </c>
      <c r="K42" s="127">
        <f>Sortering!J47</f>
      </c>
      <c r="L42" s="128">
        <f>Sortering!K47</f>
        <v>10</v>
      </c>
      <c r="M42" s="128">
        <f>Sortering!L47</f>
        <v>10</v>
      </c>
      <c r="N42" s="128">
        <f>Sortering!M47</f>
        <v>10</v>
      </c>
      <c r="O42" s="127">
        <f>Sortering!N47</f>
        <v>10</v>
      </c>
      <c r="P42" s="128">
        <f>Sortering!O47</f>
        <v>10</v>
      </c>
      <c r="Q42" s="128">
        <f>Sortering!P47</f>
        <v>10</v>
      </c>
      <c r="R42" s="128">
        <f>Sortering!Q47</f>
      </c>
      <c r="S42" s="127">
        <f>Sortering!R47</f>
        <v>10</v>
      </c>
      <c r="T42" s="128">
        <f>Sortering!S47</f>
        <v>30</v>
      </c>
      <c r="U42" s="128">
        <f>Sortering!T47</f>
      </c>
      <c r="V42" s="128">
        <f>Sortering!U47</f>
      </c>
      <c r="W42" s="127">
        <f>Sortering!V47</f>
        <v>40</v>
      </c>
      <c r="X42" s="128">
        <f>Sortering!W47</f>
      </c>
      <c r="Y42" s="128">
        <f>Sortering!X47</f>
      </c>
      <c r="Z42" s="128">
        <f>Sortering!Y47</f>
      </c>
      <c r="AA42" s="127">
        <f>Sortering!Z47</f>
      </c>
      <c r="AB42" s="128">
        <f>Sortering!AA47</f>
      </c>
      <c r="AC42" s="128">
        <f>Sortering!AB47</f>
      </c>
      <c r="AD42" s="128">
        <f>Sortering!AC47</f>
        <v>50</v>
      </c>
      <c r="AE42" s="127">
        <f>Sortering!AD47</f>
      </c>
      <c r="AF42" s="128">
        <f>Sortering!AE47</f>
      </c>
      <c r="AG42" s="128">
        <f>Sortering!AF47</f>
      </c>
      <c r="AH42" s="128">
        <f>Sortering!AG47</f>
      </c>
      <c r="AI42" s="127">
        <f>Sortering!AH47</f>
      </c>
      <c r="AJ42" s="128">
        <f>Sortering!AI47</f>
      </c>
      <c r="AK42" s="128">
        <f>Sortering!AJ47</f>
      </c>
      <c r="AL42" s="128">
        <f>Sortering!AK47</f>
      </c>
      <c r="AM42" s="127">
        <f>Sortering!AL47</f>
      </c>
      <c r="AN42" s="128">
        <f>Sortering!AM47</f>
      </c>
      <c r="AO42" s="128">
        <f>Sortering!AN47</f>
      </c>
      <c r="AP42" s="128">
        <f>Sortering!AO47</f>
        <v>50</v>
      </c>
      <c r="AQ42" s="127">
        <f>Sortering!AP47</f>
        <v>60</v>
      </c>
      <c r="AR42" s="128">
        <f>Sortering!AQ47</f>
        <v>50</v>
      </c>
      <c r="AS42" s="128">
        <f>Sortering!AR47</f>
      </c>
      <c r="AT42" s="128">
        <f>Sortering!AS47</f>
      </c>
      <c r="AU42" s="127">
        <f>Sortering!AT47</f>
      </c>
      <c r="AV42" s="128">
        <f>Sortering!AU47</f>
      </c>
      <c r="AW42" s="128">
        <f>Sortering!AV47</f>
      </c>
      <c r="AX42" s="128">
        <f>Sortering!AW47</f>
      </c>
      <c r="AY42" s="127">
        <f>Sortering!AX47</f>
      </c>
      <c r="AZ42" s="128">
        <f>Sortering!AY47</f>
      </c>
      <c r="BA42" s="128">
        <f>Sortering!AZ47</f>
        <v>60</v>
      </c>
      <c r="BB42" s="128">
        <f>Sortering!BA47</f>
      </c>
      <c r="BC42" s="127">
        <f>Sortering!BB47</f>
      </c>
      <c r="BD42" s="128">
        <f>Sortering!BC47</f>
      </c>
      <c r="BE42" s="128">
        <f>Sortering!BD47</f>
      </c>
      <c r="BF42" s="129">
        <v>38</v>
      </c>
    </row>
    <row r="43" spans="1:58" ht="26.25" thickBot="1">
      <c r="A43" s="46">
        <v>39</v>
      </c>
      <c r="B43" s="28">
        <f>Sortering!A48</f>
        <v>39</v>
      </c>
      <c r="C43" s="29" t="str">
        <f>Sortering!B48</f>
        <v>Gitte Isen
Torben Isen</v>
      </c>
      <c r="D43" s="30" t="str">
        <f>Sortering!C48</f>
        <v>Herning OK</v>
      </c>
      <c r="E43" s="30" t="str">
        <f>Sortering!D48</f>
        <v>Mix</v>
      </c>
      <c r="F43" s="130">
        <f>Sortering!E48</f>
        <v>16</v>
      </c>
      <c r="G43" s="131">
        <f>Sortering!F48</f>
        <v>410</v>
      </c>
      <c r="H43" s="131">
        <f>IF(Sortering!G48=0,"",Sortering!G48)</f>
        <v>10</v>
      </c>
      <c r="I43" s="132">
        <f>Sortering!H48</f>
        <v>400</v>
      </c>
      <c r="J43" s="144">
        <f>Sortering!I48</f>
        <v>30</v>
      </c>
      <c r="K43" s="133">
        <f>Sortering!J48</f>
        <v>10</v>
      </c>
      <c r="L43" s="134">
        <f>Sortering!K48</f>
        <v>10</v>
      </c>
      <c r="M43" s="134">
        <f>Sortering!L48</f>
        <v>10</v>
      </c>
      <c r="N43" s="134">
        <f>Sortering!M48</f>
        <v>10</v>
      </c>
      <c r="O43" s="133">
        <f>Sortering!N48</f>
        <v>10</v>
      </c>
      <c r="P43" s="134">
        <f>Sortering!O48</f>
        <v>10</v>
      </c>
      <c r="Q43" s="134">
        <f>Sortering!P48</f>
        <v>10</v>
      </c>
      <c r="R43" s="134">
        <f>Sortering!Q48</f>
        <v>20</v>
      </c>
      <c r="S43" s="133">
        <f>Sortering!R48</f>
        <v>10</v>
      </c>
      <c r="T43" s="134">
        <f>Sortering!S48</f>
      </c>
      <c r="U43" s="134">
        <f>Sortering!T48</f>
      </c>
      <c r="V43" s="134">
        <f>Sortering!U48</f>
        <v>30</v>
      </c>
      <c r="W43" s="133">
        <f>Sortering!V48</f>
        <v>40</v>
      </c>
      <c r="X43" s="134">
        <f>Sortering!W48</f>
      </c>
      <c r="Y43" s="134">
        <f>Sortering!X48</f>
      </c>
      <c r="Z43" s="134">
        <f>Sortering!Y48</f>
      </c>
      <c r="AA43" s="133">
        <f>Sortering!Z48</f>
      </c>
      <c r="AB43" s="134">
        <f>Sortering!AA48</f>
      </c>
      <c r="AC43" s="134">
        <f>Sortering!AB48</f>
      </c>
      <c r="AD43" s="134">
        <f>Sortering!AC48</f>
      </c>
      <c r="AE43" s="133">
        <f>Sortering!AD48</f>
      </c>
      <c r="AF43" s="134">
        <f>Sortering!AE48</f>
      </c>
      <c r="AG43" s="134">
        <f>Sortering!AF48</f>
      </c>
      <c r="AH43" s="134">
        <f>Sortering!AG48</f>
      </c>
      <c r="AI43" s="133">
        <f>Sortering!AH48</f>
      </c>
      <c r="AJ43" s="134">
        <f>Sortering!AI48</f>
      </c>
      <c r="AK43" s="134">
        <f>Sortering!AJ48</f>
      </c>
      <c r="AL43" s="134">
        <f>Sortering!AK48</f>
      </c>
      <c r="AM43" s="133">
        <f>Sortering!AL48</f>
      </c>
      <c r="AN43" s="134">
        <f>Sortering!AM48</f>
      </c>
      <c r="AO43" s="134">
        <f>Sortering!AN48</f>
      </c>
      <c r="AP43" s="134">
        <f>Sortering!AO48</f>
        <v>50</v>
      </c>
      <c r="AQ43" s="133">
        <f>Sortering!AP48</f>
      </c>
      <c r="AR43" s="134">
        <f>Sortering!AQ48</f>
      </c>
      <c r="AS43" s="134">
        <f>Sortering!AR48</f>
        <v>40</v>
      </c>
      <c r="AT43" s="134">
        <f>Sortering!AS48</f>
      </c>
      <c r="AU43" s="133">
        <f>Sortering!AT48</f>
      </c>
      <c r="AV43" s="134">
        <f>Sortering!AU48</f>
      </c>
      <c r="AW43" s="134">
        <f>Sortering!AV48</f>
        <v>40</v>
      </c>
      <c r="AX43" s="134">
        <f>Sortering!AW48</f>
      </c>
      <c r="AY43" s="133">
        <f>Sortering!AX48</f>
      </c>
      <c r="AZ43" s="134">
        <f>Sortering!AY48</f>
      </c>
      <c r="BA43" s="134">
        <f>Sortering!AZ48</f>
        <v>60</v>
      </c>
      <c r="BB43" s="134">
        <f>Sortering!BA48</f>
      </c>
      <c r="BC43" s="133">
        <f>Sortering!BB48</f>
      </c>
      <c r="BD43" s="134">
        <f>Sortering!BC48</f>
      </c>
      <c r="BE43" s="134">
        <f>Sortering!BD48</f>
        <v>50</v>
      </c>
      <c r="BF43" s="135">
        <v>39</v>
      </c>
    </row>
    <row r="44" spans="1:58" ht="25.5">
      <c r="A44" s="44">
        <v>40</v>
      </c>
      <c r="B44" s="14">
        <f>Sortering!A49</f>
        <v>27</v>
      </c>
      <c r="C44" s="15" t="str">
        <f>Sortering!B49</f>
        <v>Lars Olesen
Sven Madsen</v>
      </c>
      <c r="D44" s="16" t="str">
        <f>Sortering!C49</f>
        <v>Fros</v>
      </c>
      <c r="E44" s="16" t="str">
        <f>Sortering!D49</f>
        <v>Veteran</v>
      </c>
      <c r="F44" s="118">
        <f>Sortering!E49</f>
        <v>18</v>
      </c>
      <c r="G44" s="119">
        <f>Sortering!F49</f>
        <v>510</v>
      </c>
      <c r="H44" s="119">
        <f>IF(Sortering!G49=0,"",Sortering!G49)</f>
        <v>160</v>
      </c>
      <c r="I44" s="120">
        <f>Sortering!H49</f>
        <v>350</v>
      </c>
      <c r="J44" s="142">
        <f>Sortering!I49</f>
        <v>0</v>
      </c>
      <c r="K44" s="121">
        <f>Sortering!J49</f>
        <v>10</v>
      </c>
      <c r="L44" s="122">
        <f>Sortering!K49</f>
        <v>10</v>
      </c>
      <c r="M44" s="122">
        <f>Sortering!L49</f>
        <v>10</v>
      </c>
      <c r="N44" s="122">
        <f>Sortering!M49</f>
        <v>10</v>
      </c>
      <c r="O44" s="121">
        <f>Sortering!N49</f>
        <v>10</v>
      </c>
      <c r="P44" s="122">
        <f>Sortering!O49</f>
        <v>10</v>
      </c>
      <c r="Q44" s="122">
        <f>Sortering!P49</f>
        <v>10</v>
      </c>
      <c r="R44" s="122">
        <f>Sortering!Q49</f>
        <v>20</v>
      </c>
      <c r="S44" s="121">
        <f>Sortering!R49</f>
        <v>10</v>
      </c>
      <c r="T44" s="122">
        <f>Sortering!S49</f>
      </c>
      <c r="U44" s="122">
        <f>Sortering!T49</f>
      </c>
      <c r="V44" s="122">
        <f>Sortering!U49</f>
        <v>30</v>
      </c>
      <c r="W44" s="121">
        <f>Sortering!V49</f>
        <v>40</v>
      </c>
      <c r="X44" s="122">
        <f>Sortering!W49</f>
      </c>
      <c r="Y44" s="122">
        <f>Sortering!X49</f>
      </c>
      <c r="Z44" s="122">
        <f>Sortering!Y49</f>
      </c>
      <c r="AA44" s="121">
        <f>Sortering!Z49</f>
      </c>
      <c r="AB44" s="122">
        <f>Sortering!AA49</f>
      </c>
      <c r="AC44" s="122">
        <f>Sortering!AB49</f>
      </c>
      <c r="AD44" s="122">
        <f>Sortering!AC49</f>
        <v>50</v>
      </c>
      <c r="AE44" s="121">
        <f>Sortering!AD49</f>
      </c>
      <c r="AF44" s="122">
        <f>Sortering!AE49</f>
      </c>
      <c r="AG44" s="122">
        <f>Sortering!AF49</f>
      </c>
      <c r="AH44" s="122">
        <f>Sortering!AG49</f>
      </c>
      <c r="AI44" s="121">
        <f>Sortering!AH49</f>
        <v>40</v>
      </c>
      <c r="AJ44" s="122">
        <f>Sortering!AI49</f>
      </c>
      <c r="AK44" s="122">
        <f>Sortering!AJ49</f>
        <v>70</v>
      </c>
      <c r="AL44" s="122">
        <f>Sortering!AK49</f>
      </c>
      <c r="AM44" s="121">
        <f>Sortering!AL49</f>
        <v>50</v>
      </c>
      <c r="AN44" s="122">
        <f>Sortering!AM49</f>
      </c>
      <c r="AO44" s="122">
        <f>Sortering!AN49</f>
      </c>
      <c r="AP44" s="122">
        <f>Sortering!AO49</f>
        <v>50</v>
      </c>
      <c r="AQ44" s="121">
        <f>Sortering!AP49</f>
      </c>
      <c r="AR44" s="122">
        <f>Sortering!AQ49</f>
      </c>
      <c r="AS44" s="122">
        <f>Sortering!AR49</f>
        <v>40</v>
      </c>
      <c r="AT44" s="122">
        <f>Sortering!AS49</f>
      </c>
      <c r="AU44" s="121">
        <f>Sortering!AT49</f>
      </c>
      <c r="AV44" s="122">
        <f>Sortering!AU49</f>
      </c>
      <c r="AW44" s="122">
        <f>Sortering!AV49</f>
        <v>40</v>
      </c>
      <c r="AX44" s="122">
        <f>Sortering!AW49</f>
      </c>
      <c r="AY44" s="121">
        <f>Sortering!AX49</f>
      </c>
      <c r="AZ44" s="122">
        <f>Sortering!AY49</f>
      </c>
      <c r="BA44" s="122">
        <f>Sortering!AZ49</f>
      </c>
      <c r="BB44" s="122">
        <f>Sortering!BA49</f>
      </c>
      <c r="BC44" s="121">
        <f>Sortering!BB49</f>
      </c>
      <c r="BD44" s="122">
        <f>Sortering!BC49</f>
      </c>
      <c r="BE44" s="122">
        <f>Sortering!BD49</f>
      </c>
      <c r="BF44" s="123">
        <v>40</v>
      </c>
    </row>
    <row r="45" spans="1:58" ht="25.5">
      <c r="A45" s="45">
        <v>41</v>
      </c>
      <c r="B45" s="21">
        <f>Sortering!A50</f>
        <v>34</v>
      </c>
      <c r="C45" s="22" t="str">
        <f>Sortering!B50</f>
        <v>Kurt Thorøe
Lars Nissen</v>
      </c>
      <c r="D45" s="23" t="str">
        <f>Sortering!C50</f>
        <v>OK Esbjerg</v>
      </c>
      <c r="E45" s="23" t="str">
        <f>Sortering!D50</f>
        <v>Herrer</v>
      </c>
      <c r="F45" s="124">
        <f>Sortering!E50</f>
        <v>13</v>
      </c>
      <c r="G45" s="125">
        <f>Sortering!F50</f>
        <v>330</v>
      </c>
      <c r="H45" s="125">
        <f>IF(Sortering!G50=0,"",Sortering!G50)</f>
      </c>
      <c r="I45" s="126">
        <f>Sortering!H50</f>
        <v>330</v>
      </c>
      <c r="J45" s="143">
        <f>Sortering!I50</f>
        <v>9</v>
      </c>
      <c r="K45" s="127">
        <f>Sortering!J50</f>
        <v>10</v>
      </c>
      <c r="L45" s="128">
        <f>Sortering!K50</f>
        <v>10</v>
      </c>
      <c r="M45" s="128">
        <f>Sortering!L50</f>
        <v>10</v>
      </c>
      <c r="N45" s="128">
        <f>Sortering!M50</f>
        <v>10</v>
      </c>
      <c r="O45" s="127">
        <f>Sortering!N50</f>
        <v>10</v>
      </c>
      <c r="P45" s="128">
        <f>Sortering!O50</f>
        <v>10</v>
      </c>
      <c r="Q45" s="128">
        <f>Sortering!P50</f>
        <v>10</v>
      </c>
      <c r="R45" s="128">
        <f>Sortering!Q50</f>
      </c>
      <c r="S45" s="127">
        <f>Sortering!R50</f>
        <v>10</v>
      </c>
      <c r="T45" s="128">
        <f>Sortering!S50</f>
      </c>
      <c r="U45" s="128">
        <f>Sortering!T50</f>
      </c>
      <c r="V45" s="128">
        <f>Sortering!U50</f>
      </c>
      <c r="W45" s="127">
        <f>Sortering!V50</f>
      </c>
      <c r="X45" s="128">
        <f>Sortering!W50</f>
      </c>
      <c r="Y45" s="128">
        <f>Sortering!X50</f>
      </c>
      <c r="Z45" s="128">
        <f>Sortering!Y50</f>
      </c>
      <c r="AA45" s="127">
        <f>Sortering!Z50</f>
      </c>
      <c r="AB45" s="128">
        <f>Sortering!AA50</f>
      </c>
      <c r="AC45" s="128">
        <f>Sortering!AB50</f>
      </c>
      <c r="AD45" s="128">
        <f>Sortering!AC50</f>
        <v>50</v>
      </c>
      <c r="AE45" s="127">
        <f>Sortering!AD50</f>
      </c>
      <c r="AF45" s="128">
        <f>Sortering!AE50</f>
      </c>
      <c r="AG45" s="128">
        <f>Sortering!AF50</f>
      </c>
      <c r="AH45" s="128">
        <f>Sortering!AG50</f>
      </c>
      <c r="AI45" s="127">
        <f>Sortering!AH50</f>
      </c>
      <c r="AJ45" s="128">
        <f>Sortering!AI50</f>
      </c>
      <c r="AK45" s="128">
        <f>Sortering!AJ50</f>
      </c>
      <c r="AL45" s="128">
        <f>Sortering!AK50</f>
      </c>
      <c r="AM45" s="127">
        <f>Sortering!AL50</f>
      </c>
      <c r="AN45" s="128">
        <f>Sortering!AM50</f>
        <v>50</v>
      </c>
      <c r="AO45" s="128">
        <f>Sortering!AN50</f>
      </c>
      <c r="AP45" s="128">
        <f>Sortering!AO50</f>
        <v>50</v>
      </c>
      <c r="AQ45" s="127">
        <f>Sortering!AP50</f>
      </c>
      <c r="AR45" s="128">
        <f>Sortering!AQ50</f>
      </c>
      <c r="AS45" s="128">
        <f>Sortering!AR50</f>
      </c>
      <c r="AT45" s="128">
        <f>Sortering!AS50</f>
      </c>
      <c r="AU45" s="127">
        <f>Sortering!AT50</f>
      </c>
      <c r="AV45" s="128">
        <f>Sortering!AU50</f>
      </c>
      <c r="AW45" s="128">
        <f>Sortering!AV50</f>
        <v>40</v>
      </c>
      <c r="AX45" s="128">
        <f>Sortering!AW50</f>
      </c>
      <c r="AY45" s="127">
        <f>Sortering!AX50</f>
      </c>
      <c r="AZ45" s="128">
        <f>Sortering!AY50</f>
      </c>
      <c r="BA45" s="128">
        <f>Sortering!AZ50</f>
        <v>60</v>
      </c>
      <c r="BB45" s="128">
        <f>Sortering!BA50</f>
      </c>
      <c r="BC45" s="127">
        <f>Sortering!BB50</f>
      </c>
      <c r="BD45" s="128">
        <f>Sortering!BC50</f>
      </c>
      <c r="BE45" s="128">
        <f>Sortering!BD50</f>
      </c>
      <c r="BF45" s="129">
        <v>41</v>
      </c>
    </row>
    <row r="46" spans="1:58" ht="26.25" thickBot="1">
      <c r="A46" s="46">
        <v>42</v>
      </c>
      <c r="B46" s="28">
        <f>Sortering!A51</f>
        <v>21</v>
      </c>
      <c r="C46" s="29" t="str">
        <f>Sortering!B51</f>
        <v>Annett Lassen
Jacob Bang</v>
      </c>
      <c r="D46" s="30" t="str">
        <f>Sortering!C51</f>
        <v>OK GORM</v>
      </c>
      <c r="E46" s="30" t="str">
        <f>Sortering!D51</f>
        <v>Mix</v>
      </c>
      <c r="F46" s="130">
        <f>Sortering!E51</f>
        <v>10</v>
      </c>
      <c r="G46" s="131">
        <f>Sortering!F51</f>
        <v>330</v>
      </c>
      <c r="H46" s="131">
        <f>IF(Sortering!G51=0,"",Sortering!G51)</f>
        <v>80</v>
      </c>
      <c r="I46" s="132">
        <f>Sortering!H51</f>
        <v>250</v>
      </c>
      <c r="J46" s="144">
        <f>Sortering!I51</f>
        <v>0</v>
      </c>
      <c r="K46" s="133">
        <f>Sortering!J51</f>
      </c>
      <c r="L46" s="134">
        <f>Sortering!K51</f>
        <v>10</v>
      </c>
      <c r="M46" s="134">
        <f>Sortering!L51</f>
        <v>10</v>
      </c>
      <c r="N46" s="134">
        <f>Sortering!M51</f>
      </c>
      <c r="O46" s="133">
        <f>Sortering!N51</f>
      </c>
      <c r="P46" s="134">
        <f>Sortering!O51</f>
      </c>
      <c r="Q46" s="134">
        <f>Sortering!P51</f>
      </c>
      <c r="R46" s="134">
        <f>Sortering!Q51</f>
        <v>20</v>
      </c>
      <c r="S46" s="133">
        <f>Sortering!R51</f>
        <v>10</v>
      </c>
      <c r="T46" s="134">
        <f>Sortering!S51</f>
      </c>
      <c r="U46" s="134">
        <f>Sortering!T51</f>
      </c>
      <c r="V46" s="134">
        <f>Sortering!U51</f>
      </c>
      <c r="W46" s="133">
        <f>Sortering!V51</f>
        <v>40</v>
      </c>
      <c r="X46" s="134">
        <f>Sortering!W51</f>
      </c>
      <c r="Y46" s="134">
        <f>Sortering!X51</f>
      </c>
      <c r="Z46" s="134">
        <f>Sortering!Y51</f>
      </c>
      <c r="AA46" s="133">
        <f>Sortering!Z51</f>
      </c>
      <c r="AB46" s="134">
        <f>Sortering!AA51</f>
      </c>
      <c r="AC46" s="134">
        <f>Sortering!AB51</f>
      </c>
      <c r="AD46" s="134">
        <f>Sortering!AC51</f>
      </c>
      <c r="AE46" s="133">
        <f>Sortering!AD51</f>
      </c>
      <c r="AF46" s="134">
        <f>Sortering!AE51</f>
      </c>
      <c r="AG46" s="134">
        <f>Sortering!AF51</f>
      </c>
      <c r="AH46" s="134">
        <f>Sortering!AG51</f>
        <v>50</v>
      </c>
      <c r="AI46" s="133">
        <f>Sortering!AH51</f>
        <v>40</v>
      </c>
      <c r="AJ46" s="134">
        <f>Sortering!AI51</f>
      </c>
      <c r="AK46" s="134">
        <f>Sortering!AJ51</f>
      </c>
      <c r="AL46" s="134">
        <f>Sortering!AK51</f>
      </c>
      <c r="AM46" s="133">
        <f>Sortering!AL51</f>
      </c>
      <c r="AN46" s="134">
        <f>Sortering!AM51</f>
      </c>
      <c r="AO46" s="134">
        <f>Sortering!AN51</f>
      </c>
      <c r="AP46" s="134">
        <f>Sortering!AO51</f>
      </c>
      <c r="AQ46" s="133">
        <f>Sortering!AP51</f>
      </c>
      <c r="AR46" s="134">
        <f>Sortering!AQ51</f>
      </c>
      <c r="AS46" s="134">
        <f>Sortering!AR51</f>
      </c>
      <c r="AT46" s="134">
        <f>Sortering!AS51</f>
      </c>
      <c r="AU46" s="133">
        <f>Sortering!AT51</f>
      </c>
      <c r="AV46" s="134">
        <f>Sortering!AU51</f>
      </c>
      <c r="AW46" s="134">
        <f>Sortering!AV51</f>
      </c>
      <c r="AX46" s="134">
        <f>Sortering!AW51</f>
      </c>
      <c r="AY46" s="133">
        <f>Sortering!AX51</f>
      </c>
      <c r="AZ46" s="134">
        <f>Sortering!AY51</f>
      </c>
      <c r="BA46" s="134">
        <f>Sortering!AZ51</f>
      </c>
      <c r="BB46" s="134">
        <f>Sortering!BA51</f>
        <v>60</v>
      </c>
      <c r="BC46" s="133">
        <f>Sortering!BB51</f>
        <v>40</v>
      </c>
      <c r="BD46" s="134">
        <f>Sortering!BC51</f>
      </c>
      <c r="BE46" s="134">
        <f>Sortering!BD51</f>
        <v>50</v>
      </c>
      <c r="BF46" s="135">
        <v>42</v>
      </c>
    </row>
    <row r="47" spans="1:58" ht="25.5">
      <c r="A47" s="44">
        <v>43</v>
      </c>
      <c r="B47" s="14">
        <f>Sortering!A52</f>
        <v>8</v>
      </c>
      <c r="C47" s="15" t="str">
        <f>Sortering!B52</f>
        <v>Christian Regel
Andreas Lauridsen</v>
      </c>
      <c r="D47" s="16" t="str">
        <f>Sortering!C52</f>
        <v>KOK</v>
      </c>
      <c r="E47" s="16" t="str">
        <f>Sortering!D52</f>
        <v>Herrer</v>
      </c>
      <c r="F47" s="118">
        <f>Sortering!E52</f>
        <v>11</v>
      </c>
      <c r="G47" s="119">
        <f>Sortering!F52</f>
        <v>230</v>
      </c>
      <c r="H47" s="119">
        <f>IF(Sortering!G52=0,"",Sortering!G52)</f>
      </c>
      <c r="I47" s="120">
        <f>Sortering!H52</f>
        <v>230</v>
      </c>
      <c r="J47" s="142">
        <f>Sortering!I52</f>
        <v>14</v>
      </c>
      <c r="K47" s="121">
        <f>Sortering!J52</f>
        <v>10</v>
      </c>
      <c r="L47" s="122">
        <f>Sortering!K52</f>
        <v>10</v>
      </c>
      <c r="M47" s="122">
        <f>Sortering!L52</f>
        <v>10</v>
      </c>
      <c r="N47" s="122">
        <f>Sortering!M52</f>
        <v>10</v>
      </c>
      <c r="O47" s="121">
        <f>Sortering!N52</f>
        <v>10</v>
      </c>
      <c r="P47" s="122">
        <f>Sortering!O52</f>
        <v>10</v>
      </c>
      <c r="Q47" s="122">
        <f>Sortering!P52</f>
        <v>10</v>
      </c>
      <c r="R47" s="122">
        <f>Sortering!Q52</f>
      </c>
      <c r="S47" s="121">
        <f>Sortering!R52</f>
        <v>10</v>
      </c>
      <c r="T47" s="122">
        <f>Sortering!S52</f>
      </c>
      <c r="U47" s="122">
        <f>Sortering!T52</f>
      </c>
      <c r="V47" s="122">
        <f>Sortering!U52</f>
      </c>
      <c r="W47" s="121">
        <f>Sortering!V52</f>
      </c>
      <c r="X47" s="122">
        <f>Sortering!W52</f>
      </c>
      <c r="Y47" s="122">
        <f>Sortering!X52</f>
      </c>
      <c r="Z47" s="122">
        <f>Sortering!Y52</f>
      </c>
      <c r="AA47" s="121">
        <f>Sortering!Z52</f>
      </c>
      <c r="AB47" s="122">
        <f>Sortering!AA52</f>
      </c>
      <c r="AC47" s="122">
        <f>Sortering!AB52</f>
      </c>
      <c r="AD47" s="122">
        <f>Sortering!AC52</f>
      </c>
      <c r="AE47" s="121">
        <f>Sortering!AD52</f>
      </c>
      <c r="AF47" s="122">
        <f>Sortering!AE52</f>
      </c>
      <c r="AG47" s="122">
        <f>Sortering!AF52</f>
      </c>
      <c r="AH47" s="122">
        <f>Sortering!AG52</f>
      </c>
      <c r="AI47" s="121">
        <f>Sortering!AH52</f>
      </c>
      <c r="AJ47" s="122">
        <f>Sortering!AI52</f>
      </c>
      <c r="AK47" s="122">
        <f>Sortering!AJ52</f>
      </c>
      <c r="AL47" s="122">
        <f>Sortering!AK52</f>
      </c>
      <c r="AM47" s="121">
        <f>Sortering!AL52</f>
      </c>
      <c r="AN47" s="122">
        <f>Sortering!AM52</f>
      </c>
      <c r="AO47" s="122">
        <f>Sortering!AN52</f>
      </c>
      <c r="AP47" s="122">
        <f>Sortering!AO52</f>
      </c>
      <c r="AQ47" s="121">
        <f>Sortering!AP52</f>
        <v>60</v>
      </c>
      <c r="AR47" s="122">
        <f>Sortering!AQ52</f>
        <v>50</v>
      </c>
      <c r="AS47" s="122">
        <f>Sortering!AR52</f>
        <v>40</v>
      </c>
      <c r="AT47" s="122">
        <f>Sortering!AS52</f>
      </c>
      <c r="AU47" s="121">
        <f>Sortering!AT52</f>
      </c>
      <c r="AV47" s="122">
        <f>Sortering!AU52</f>
      </c>
      <c r="AW47" s="122">
        <f>Sortering!AV52</f>
      </c>
      <c r="AX47" s="122">
        <f>Sortering!AW52</f>
      </c>
      <c r="AY47" s="121">
        <f>Sortering!AX52</f>
      </c>
      <c r="AZ47" s="122">
        <f>Sortering!AY52</f>
      </c>
      <c r="BA47" s="122">
        <f>Sortering!AZ52</f>
      </c>
      <c r="BB47" s="122">
        <f>Sortering!BA52</f>
      </c>
      <c r="BC47" s="121">
        <f>Sortering!BB52</f>
      </c>
      <c r="BD47" s="122">
        <f>Sortering!BC52</f>
      </c>
      <c r="BE47" s="122">
        <f>Sortering!BD52</f>
      </c>
      <c r="BF47" s="123">
        <v>43</v>
      </c>
    </row>
    <row r="48" spans="1:58" ht="15">
      <c r="A48" s="44" t="s">
        <v>44</v>
      </c>
      <c r="B48" s="62"/>
      <c r="C48" s="63"/>
      <c r="D48" s="64"/>
      <c r="E48" s="64"/>
      <c r="F48" s="136"/>
      <c r="G48" s="136"/>
      <c r="H48" s="136"/>
      <c r="I48" s="137"/>
      <c r="J48" s="141" t="str">
        <f>Sortering!I53</f>
        <v>Besøg</v>
      </c>
      <c r="K48" s="138">
        <f>Sortering!J53</f>
        <v>33</v>
      </c>
      <c r="L48" s="139">
        <f>Sortering!K53</f>
        <v>39</v>
      </c>
      <c r="M48" s="139">
        <f>Sortering!L53</f>
        <v>43</v>
      </c>
      <c r="N48" s="139">
        <f>Sortering!M53</f>
        <v>42</v>
      </c>
      <c r="O48" s="138">
        <f>Sortering!N53</f>
        <v>24</v>
      </c>
      <c r="P48" s="139">
        <f>Sortering!O53</f>
        <v>36</v>
      </c>
      <c r="Q48" s="139">
        <f>Sortering!P53</f>
        <v>35</v>
      </c>
      <c r="R48" s="139">
        <f>Sortering!Q53</f>
        <v>39</v>
      </c>
      <c r="S48" s="138">
        <f>Sortering!R53</f>
        <v>38</v>
      </c>
      <c r="T48" s="139">
        <f>Sortering!S53</f>
        <v>18</v>
      </c>
      <c r="U48" s="139">
        <f>Sortering!T53</f>
        <v>4</v>
      </c>
      <c r="V48" s="139">
        <f>Sortering!U53</f>
        <v>32</v>
      </c>
      <c r="W48" s="138">
        <f>Sortering!V53</f>
        <v>38</v>
      </c>
      <c r="X48" s="139">
        <f>Sortering!W53</f>
        <v>19</v>
      </c>
      <c r="Y48" s="139">
        <f>Sortering!X53</f>
        <v>12</v>
      </c>
      <c r="Z48" s="139">
        <f>Sortering!Y53</f>
        <v>17</v>
      </c>
      <c r="AA48" s="138">
        <f>Sortering!Z53</f>
        <v>0</v>
      </c>
      <c r="AB48" s="139">
        <f>Sortering!AA53</f>
        <v>13</v>
      </c>
      <c r="AC48" s="139">
        <f>Sortering!AB53</f>
        <v>16</v>
      </c>
      <c r="AD48" s="139">
        <f>Sortering!AC53</f>
        <v>36</v>
      </c>
      <c r="AE48" s="138">
        <f>Sortering!AD53</f>
        <v>5</v>
      </c>
      <c r="AF48" s="139">
        <f>Sortering!AE53</f>
        <v>10</v>
      </c>
      <c r="AG48" s="139">
        <f>Sortering!AF53</f>
        <v>5</v>
      </c>
      <c r="AH48" s="139">
        <f>Sortering!AG53</f>
        <v>18</v>
      </c>
      <c r="AI48" s="138">
        <f>Sortering!AH53</f>
        <v>20</v>
      </c>
      <c r="AJ48" s="139">
        <f>Sortering!AI53</f>
        <v>10</v>
      </c>
      <c r="AK48" s="139">
        <f>Sortering!AJ53</f>
        <v>20</v>
      </c>
      <c r="AL48" s="139">
        <f>Sortering!AK53</f>
        <v>5</v>
      </c>
      <c r="AM48" s="138">
        <f>Sortering!AL53</f>
        <v>26</v>
      </c>
      <c r="AN48" s="139">
        <f>Sortering!AM53</f>
        <v>12</v>
      </c>
      <c r="AO48" s="139">
        <f>Sortering!AN53</f>
        <v>0</v>
      </c>
      <c r="AP48" s="139">
        <f>Sortering!AO53</f>
        <v>20</v>
      </c>
      <c r="AQ48" s="138">
        <f>Sortering!AP53</f>
        <v>15</v>
      </c>
      <c r="AR48" s="139">
        <f>Sortering!AQ53</f>
        <v>12</v>
      </c>
      <c r="AS48" s="139">
        <f>Sortering!AR53</f>
        <v>33</v>
      </c>
      <c r="AT48" s="139">
        <f>Sortering!AS53</f>
        <v>13</v>
      </c>
      <c r="AU48" s="138">
        <f>Sortering!AT53</f>
        <v>11</v>
      </c>
      <c r="AV48" s="139">
        <f>Sortering!AU53</f>
        <v>15</v>
      </c>
      <c r="AW48" s="139">
        <f>Sortering!AV53</f>
        <v>33</v>
      </c>
      <c r="AX48" s="139">
        <f>Sortering!AW53</f>
        <v>4</v>
      </c>
      <c r="AY48" s="138">
        <f>Sortering!AX53</f>
        <v>9</v>
      </c>
      <c r="AZ48" s="139">
        <f>Sortering!AY53</f>
        <v>6</v>
      </c>
      <c r="BA48" s="139">
        <f>Sortering!AZ53</f>
        <v>35</v>
      </c>
      <c r="BB48" s="139">
        <f>Sortering!BA53</f>
        <v>13</v>
      </c>
      <c r="BC48" s="138">
        <f>Sortering!BB53</f>
        <v>13</v>
      </c>
      <c r="BD48" s="139">
        <f>Sortering!BC53</f>
        <v>6</v>
      </c>
      <c r="BE48" s="139">
        <f>Sortering!BD53</f>
        <v>25</v>
      </c>
      <c r="BF48" s="123"/>
    </row>
  </sheetData>
  <sheetProtection/>
  <printOptions/>
  <pageMargins left="0" right="0" top="0" bottom="0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Hovedstaden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ulrsta</dc:creator>
  <cp:keywords/>
  <dc:description/>
  <cp:lastModifiedBy>OK Gorm</cp:lastModifiedBy>
  <cp:lastPrinted>2015-02-01T13:17:19Z</cp:lastPrinted>
  <dcterms:created xsi:type="dcterms:W3CDTF">2013-01-30T14:09:56Z</dcterms:created>
  <dcterms:modified xsi:type="dcterms:W3CDTF">2015-02-01T13:43:44Z</dcterms:modified>
  <cp:category/>
  <cp:version/>
  <cp:contentType/>
  <cp:contentStatus/>
</cp:coreProperties>
</file>